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00254843\Documents\Research\Hair Project\"/>
    </mc:Choice>
  </mc:AlternateContent>
  <xr:revisionPtr revIDLastSave="0" documentId="13_ncr:1_{0200EF90-5CB7-4B1A-BAC6-010F3987460E}" xr6:coauthVersionLast="47" xr6:coauthVersionMax="47" xr10:uidLastSave="{00000000-0000-0000-0000-000000000000}"/>
  <bookViews>
    <workbookView xWindow="38280" yWindow="0" windowWidth="38640" windowHeight="21120" tabRatio="732" firstSheet="3" activeTab="4" xr2:uid="{B8084FF5-14B4-4B6D-8035-28C2886F5234}"/>
  </bookViews>
  <sheets>
    <sheet name="Total Averages" sheetId="14" r:id="rId1"/>
    <sheet name="ANTELO 2023 AUG0007" sheetId="1" r:id="rId2"/>
    <sheet name="ANTELO 2023 AUG0005" sheetId="3" r:id="rId3"/>
    <sheet name="ANTELO 2023 AUG0009" sheetId="4" r:id="rId4"/>
    <sheet name="ANTELO 2023 AUG0010" sheetId="7" r:id="rId5"/>
    <sheet name="ANTELO 2023 AUG0012" sheetId="6" r:id="rId6"/>
    <sheet name="ANTELO Winter 0007" sheetId="15" r:id="rId7"/>
    <sheet name="ANTELO Winter 0011" sheetId="16" r:id="rId8"/>
    <sheet name="ANTELO Winter 0017" sheetId="17" r:id="rId9"/>
    <sheet name="ANTELO Winter 0006" sheetId="18" r:id="rId10"/>
    <sheet name="ANTELO Winter 0026" sheetId="19" r:id="rId11"/>
    <sheet name="ANTELO Winter 0016" sheetId="20" r:id="rId12"/>
    <sheet name="ANTELO Winter 020" sheetId="29" r:id="rId13"/>
    <sheet name="DEER #10003" sheetId="2" r:id="rId14"/>
    <sheet name="DEER #10006" sheetId="8" r:id="rId15"/>
    <sheet name="Mule Deer Summer 002" sheetId="21" r:id="rId16"/>
    <sheet name="Mule Deer Summer 007" sheetId="32" r:id="rId17"/>
    <sheet name="Mule Deer Summer 004" sheetId="26" r:id="rId18"/>
    <sheet name="Mule Deer Summer 0011" sheetId="33" r:id="rId19"/>
    <sheet name="Mule Deer Summer 045" sheetId="34" r:id="rId20"/>
    <sheet name="Mule Deer 005" sheetId="27" r:id="rId21"/>
    <sheet name="MULEDEER WINTER0002" sheetId="9" r:id="rId22"/>
    <sheet name="MULEDEER WINTER0003" sheetId="10" r:id="rId23"/>
    <sheet name="MULEDEER WINTER0011" sheetId="11" r:id="rId24"/>
    <sheet name="Mule Deer Winter 0006" sheetId="22" r:id="rId25"/>
    <sheet name="Mule Deer Winter 005" sheetId="23" r:id="rId26"/>
    <sheet name="Mule Deer Winter 007" sheetId="35" r:id="rId27"/>
    <sheet name="Mule Deer Winter 004" sheetId="36" r:id="rId28"/>
    <sheet name="Mule Deer Winter 002" sheetId="37" r:id="rId29"/>
    <sheet name="ELK2AUG0008" sheetId="13" r:id="rId30"/>
    <sheet name="ELK AUG0001" sheetId="12" r:id="rId31"/>
    <sheet name="ELKAUG 0010" sheetId="30" r:id="rId32"/>
    <sheet name="Elk Summer 012" sheetId="40" r:id="rId33"/>
    <sheet name="ELK Winter 0003" sheetId="24" r:id="rId34"/>
    <sheet name="Elk Winter 009" sheetId="25" r:id="rId35"/>
    <sheet name="Elk Winter 005" sheetId="28" r:id="rId36"/>
    <sheet name="Elk Winter 0010" sheetId="31" r:id="rId37"/>
    <sheet name="Elk Winter 017" sheetId="38" r:id="rId38"/>
    <sheet name="Elk Winter 014" sheetId="39" r:id="rId3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96" i="16" l="1"/>
  <c r="M57" i="15"/>
  <c r="R69" i="6"/>
  <c r="R54" i="7"/>
  <c r="R42" i="4"/>
  <c r="R35" i="3"/>
  <c r="J31" i="1"/>
  <c r="K31" i="1"/>
  <c r="M24" i="15"/>
  <c r="N24" i="15"/>
  <c r="J30" i="1"/>
  <c r="J4" i="1"/>
  <c r="O42" i="40"/>
  <c r="N42" i="40"/>
  <c r="O41" i="40"/>
  <c r="N41" i="40"/>
  <c r="O40" i="40"/>
  <c r="N40" i="40"/>
  <c r="O39" i="40"/>
  <c r="N39" i="40"/>
  <c r="O38" i="40"/>
  <c r="N38" i="40"/>
  <c r="O37" i="40"/>
  <c r="N37" i="40"/>
  <c r="O36" i="40"/>
  <c r="N36" i="40"/>
  <c r="O35" i="40"/>
  <c r="N35" i="40"/>
  <c r="N34" i="40"/>
  <c r="O34" i="40" s="1"/>
  <c r="N33" i="40"/>
  <c r="O33" i="40" s="1"/>
  <c r="N32" i="40"/>
  <c r="O32" i="40" s="1"/>
  <c r="N31" i="40"/>
  <c r="O31" i="40" s="1"/>
  <c r="N30" i="40"/>
  <c r="O30" i="40" s="1"/>
  <c r="N29" i="40"/>
  <c r="O29" i="40" s="1"/>
  <c r="N28" i="40"/>
  <c r="O28" i="40" s="1"/>
  <c r="N27" i="40"/>
  <c r="N26" i="40"/>
  <c r="O26" i="40" s="1"/>
  <c r="N25" i="40"/>
  <c r="O25" i="40" s="1"/>
  <c r="N24" i="40"/>
  <c r="O24" i="40" s="1"/>
  <c r="N23" i="40"/>
  <c r="O22" i="40"/>
  <c r="N22" i="40"/>
  <c r="O21" i="40"/>
  <c r="N21" i="40"/>
  <c r="O20" i="40"/>
  <c r="N20" i="40"/>
  <c r="O19" i="40"/>
  <c r="N19" i="40"/>
  <c r="O18" i="40"/>
  <c r="N18" i="40"/>
  <c r="O17" i="40"/>
  <c r="N17" i="40"/>
  <c r="O16" i="40"/>
  <c r="N16" i="40"/>
  <c r="O15" i="40"/>
  <c r="N15" i="40"/>
  <c r="O14" i="40"/>
  <c r="N14" i="40"/>
  <c r="O13" i="40"/>
  <c r="N13" i="40"/>
  <c r="O12" i="40"/>
  <c r="N12" i="40"/>
  <c r="O11" i="40"/>
  <c r="N11" i="40"/>
  <c r="O10" i="40"/>
  <c r="N10" i="40"/>
  <c r="O9" i="40"/>
  <c r="N9" i="40"/>
  <c r="O8" i="40"/>
  <c r="N8" i="40"/>
  <c r="O7" i="40"/>
  <c r="N7" i="40"/>
  <c r="O6" i="40"/>
  <c r="O23" i="40" s="1"/>
  <c r="N6" i="40"/>
  <c r="L5" i="40"/>
  <c r="O4" i="40"/>
  <c r="O5" i="40" s="1"/>
  <c r="O3" i="40"/>
  <c r="O42" i="39"/>
  <c r="N42" i="39"/>
  <c r="N41" i="39"/>
  <c r="O41" i="39" s="1"/>
  <c r="N40" i="39"/>
  <c r="O40" i="39" s="1"/>
  <c r="N39" i="39"/>
  <c r="O39" i="39" s="1"/>
  <c r="N38" i="39"/>
  <c r="O38" i="39" s="1"/>
  <c r="N37" i="39"/>
  <c r="O37" i="39" s="1"/>
  <c r="N36" i="39"/>
  <c r="O36" i="39" s="1"/>
  <c r="N35" i="39"/>
  <c r="O35" i="39" s="1"/>
  <c r="N34" i="39"/>
  <c r="O34" i="39" s="1"/>
  <c r="N33" i="39"/>
  <c r="O33" i="39" s="1"/>
  <c r="N32" i="39"/>
  <c r="O32" i="39" s="1"/>
  <c r="N31" i="39"/>
  <c r="O31" i="39" s="1"/>
  <c r="N30" i="39"/>
  <c r="O30" i="39" s="1"/>
  <c r="N29" i="39"/>
  <c r="O29" i="39" s="1"/>
  <c r="N28" i="39"/>
  <c r="O28" i="39" s="1"/>
  <c r="N27" i="39"/>
  <c r="N26" i="39"/>
  <c r="O26" i="39" s="1"/>
  <c r="N25" i="39"/>
  <c r="O25" i="39" s="1"/>
  <c r="N24" i="39"/>
  <c r="O24" i="39" s="1"/>
  <c r="N22" i="39"/>
  <c r="O22" i="39" s="1"/>
  <c r="N21" i="39"/>
  <c r="O21" i="39" s="1"/>
  <c r="N20" i="39"/>
  <c r="O20" i="39" s="1"/>
  <c r="N19" i="39"/>
  <c r="O19" i="39" s="1"/>
  <c r="N18" i="39"/>
  <c r="O18" i="39" s="1"/>
  <c r="N17" i="39"/>
  <c r="O17" i="39" s="1"/>
  <c r="N16" i="39"/>
  <c r="O16" i="39" s="1"/>
  <c r="N15" i="39"/>
  <c r="O15" i="39" s="1"/>
  <c r="N14" i="39"/>
  <c r="O14" i="39" s="1"/>
  <c r="N13" i="39"/>
  <c r="O13" i="39" s="1"/>
  <c r="N12" i="39"/>
  <c r="O12" i="39" s="1"/>
  <c r="N11" i="39"/>
  <c r="O11" i="39" s="1"/>
  <c r="N10" i="39"/>
  <c r="O10" i="39" s="1"/>
  <c r="N9" i="39"/>
  <c r="O9" i="39" s="1"/>
  <c r="N8" i="39"/>
  <c r="O8" i="39" s="1"/>
  <c r="N7" i="39"/>
  <c r="O7" i="39" s="1"/>
  <c r="N6" i="39"/>
  <c r="N23" i="39" s="1"/>
  <c r="L5" i="39"/>
  <c r="O4" i="39"/>
  <c r="O3" i="39"/>
  <c r="O5" i="39" s="1"/>
  <c r="N42" i="38"/>
  <c r="O42" i="38" s="1"/>
  <c r="O41" i="38"/>
  <c r="N41" i="38"/>
  <c r="O40" i="38"/>
  <c r="N40" i="38"/>
  <c r="N39" i="38"/>
  <c r="O39" i="38" s="1"/>
  <c r="N38" i="38"/>
  <c r="O38" i="38" s="1"/>
  <c r="N37" i="38"/>
  <c r="O37" i="38" s="1"/>
  <c r="O36" i="38"/>
  <c r="N36" i="38"/>
  <c r="N35" i="38"/>
  <c r="O35" i="38" s="1"/>
  <c r="N34" i="38"/>
  <c r="O34" i="38" s="1"/>
  <c r="N33" i="38"/>
  <c r="O33" i="38" s="1"/>
  <c r="N32" i="38"/>
  <c r="O32" i="38" s="1"/>
  <c r="N31" i="38"/>
  <c r="O31" i="38" s="1"/>
  <c r="N30" i="38"/>
  <c r="O30" i="38" s="1"/>
  <c r="O29" i="38"/>
  <c r="N29" i="38"/>
  <c r="N28" i="38"/>
  <c r="O28" i="38" s="1"/>
  <c r="N27" i="38"/>
  <c r="O27" i="38" s="1"/>
  <c r="N26" i="38"/>
  <c r="O26" i="38" s="1"/>
  <c r="N25" i="38"/>
  <c r="O25" i="38" s="1"/>
  <c r="N24" i="38"/>
  <c r="O24" i="38" s="1"/>
  <c r="N22" i="38"/>
  <c r="O22" i="38" s="1"/>
  <c r="O21" i="38"/>
  <c r="N21" i="38"/>
  <c r="O20" i="38"/>
  <c r="N20" i="38"/>
  <c r="N19" i="38"/>
  <c r="O19" i="38" s="1"/>
  <c r="N18" i="38"/>
  <c r="O18" i="38" s="1"/>
  <c r="N17" i="38"/>
  <c r="O17" i="38" s="1"/>
  <c r="N16" i="38"/>
  <c r="O16" i="38" s="1"/>
  <c r="N15" i="38"/>
  <c r="O15" i="38" s="1"/>
  <c r="N14" i="38"/>
  <c r="O14" i="38" s="1"/>
  <c r="N13" i="38"/>
  <c r="O13" i="38" s="1"/>
  <c r="N12" i="38"/>
  <c r="O12" i="38" s="1"/>
  <c r="N11" i="38"/>
  <c r="O11" i="38" s="1"/>
  <c r="N10" i="38"/>
  <c r="O10" i="38" s="1"/>
  <c r="N9" i="38"/>
  <c r="O9" i="38" s="1"/>
  <c r="N8" i="38"/>
  <c r="O8" i="38" s="1"/>
  <c r="N7" i="38"/>
  <c r="O7" i="38" s="1"/>
  <c r="N6" i="38"/>
  <c r="O6" i="38" s="1"/>
  <c r="O5" i="38"/>
  <c r="L5" i="38"/>
  <c r="O4" i="38"/>
  <c r="O3" i="38"/>
  <c r="N42" i="10"/>
  <c r="O42" i="10" s="1"/>
  <c r="N41" i="10"/>
  <c r="O41" i="10" s="1"/>
  <c r="N40" i="10"/>
  <c r="O40" i="10" s="1"/>
  <c r="N39" i="10"/>
  <c r="O39" i="10" s="1"/>
  <c r="N38" i="10"/>
  <c r="O38" i="10" s="1"/>
  <c r="N37" i="10"/>
  <c r="O37" i="10" s="1"/>
  <c r="N36" i="10"/>
  <c r="O36" i="10" s="1"/>
  <c r="N35" i="10"/>
  <c r="O35" i="10" s="1"/>
  <c r="N34" i="10"/>
  <c r="O34" i="10" s="1"/>
  <c r="N33" i="10"/>
  <c r="O33" i="10" s="1"/>
  <c r="N32" i="10"/>
  <c r="O32" i="10" s="1"/>
  <c r="N31" i="10"/>
  <c r="O31" i="10" s="1"/>
  <c r="N30" i="10"/>
  <c r="O30" i="10" s="1"/>
  <c r="N29" i="10"/>
  <c r="O29" i="10" s="1"/>
  <c r="N28" i="10"/>
  <c r="O28" i="10" s="1"/>
  <c r="N27" i="10"/>
  <c r="N26" i="10"/>
  <c r="O26" i="10" s="1"/>
  <c r="N25" i="10"/>
  <c r="O25" i="10" s="1"/>
  <c r="N24" i="10"/>
  <c r="O24" i="10" s="1"/>
  <c r="N22" i="10"/>
  <c r="O22" i="10" s="1"/>
  <c r="N21" i="10"/>
  <c r="O21" i="10" s="1"/>
  <c r="N20" i="10"/>
  <c r="O20" i="10" s="1"/>
  <c r="N19" i="10"/>
  <c r="O19" i="10" s="1"/>
  <c r="N18" i="10"/>
  <c r="O18" i="10" s="1"/>
  <c r="N17" i="10"/>
  <c r="O17" i="10" s="1"/>
  <c r="N16" i="10"/>
  <c r="O16" i="10" s="1"/>
  <c r="N15" i="10"/>
  <c r="O15" i="10" s="1"/>
  <c r="N14" i="10"/>
  <c r="O14" i="10" s="1"/>
  <c r="N13" i="10"/>
  <c r="O13" i="10" s="1"/>
  <c r="N12" i="10"/>
  <c r="O12" i="10" s="1"/>
  <c r="N11" i="10"/>
  <c r="O11" i="10" s="1"/>
  <c r="N10" i="10"/>
  <c r="O10" i="10" s="1"/>
  <c r="N9" i="10"/>
  <c r="O9" i="10" s="1"/>
  <c r="N8" i="10"/>
  <c r="O8" i="10" s="1"/>
  <c r="N7" i="10"/>
  <c r="O7" i="10" s="1"/>
  <c r="N6" i="10"/>
  <c r="L5" i="10"/>
  <c r="O4" i="10"/>
  <c r="O3" i="10"/>
  <c r="O5" i="10" s="1"/>
  <c r="N24" i="37"/>
  <c r="O24" i="37" s="1"/>
  <c r="N25" i="37"/>
  <c r="O25" i="37" s="1"/>
  <c r="N23" i="37"/>
  <c r="O23" i="37" s="1"/>
  <c r="N22" i="37"/>
  <c r="O22" i="37" s="1"/>
  <c r="N21" i="37"/>
  <c r="O21" i="37" s="1"/>
  <c r="N20" i="37"/>
  <c r="O20" i="37" s="1"/>
  <c r="N19" i="37"/>
  <c r="O19" i="37" s="1"/>
  <c r="N18" i="37"/>
  <c r="O18" i="37" s="1"/>
  <c r="N17" i="37"/>
  <c r="O17" i="37" s="1"/>
  <c r="N16" i="37"/>
  <c r="O16" i="37" s="1"/>
  <c r="N15" i="37"/>
  <c r="O15" i="37" s="1"/>
  <c r="N14" i="37"/>
  <c r="O14" i="37" s="1"/>
  <c r="N13" i="37"/>
  <c r="O13" i="37" s="1"/>
  <c r="N12" i="37"/>
  <c r="O12" i="37" s="1"/>
  <c r="N11" i="37"/>
  <c r="O11" i="37" s="1"/>
  <c r="N10" i="37"/>
  <c r="O10" i="37" s="1"/>
  <c r="N9" i="37"/>
  <c r="O9" i="37" s="1"/>
  <c r="N8" i="37"/>
  <c r="O8" i="37" s="1"/>
  <c r="N7" i="37"/>
  <c r="N6" i="37"/>
  <c r="O6" i="37" s="1"/>
  <c r="O4" i="37"/>
  <c r="O3" i="37"/>
  <c r="N24" i="36"/>
  <c r="O24" i="36" s="1"/>
  <c r="N23" i="36"/>
  <c r="O23" i="36" s="1"/>
  <c r="N22" i="36"/>
  <c r="O22" i="36" s="1"/>
  <c r="N21" i="36"/>
  <c r="O21" i="36" s="1"/>
  <c r="N20" i="36"/>
  <c r="O20" i="36" s="1"/>
  <c r="N19" i="36"/>
  <c r="O19" i="36" s="1"/>
  <c r="N18" i="36"/>
  <c r="O18" i="36" s="1"/>
  <c r="N17" i="36"/>
  <c r="O17" i="36" s="1"/>
  <c r="N16" i="36"/>
  <c r="O16" i="36" s="1"/>
  <c r="N15" i="36"/>
  <c r="O15" i="36" s="1"/>
  <c r="N14" i="36"/>
  <c r="O14" i="36" s="1"/>
  <c r="N13" i="36"/>
  <c r="O13" i="36" s="1"/>
  <c r="N12" i="36"/>
  <c r="O12" i="36" s="1"/>
  <c r="N11" i="36"/>
  <c r="O11" i="36" s="1"/>
  <c r="N10" i="36"/>
  <c r="O10" i="36" s="1"/>
  <c r="N9" i="36"/>
  <c r="O9" i="36" s="1"/>
  <c r="N8" i="36"/>
  <c r="O8" i="36" s="1"/>
  <c r="N7" i="36"/>
  <c r="O7" i="36" s="1"/>
  <c r="N6" i="36"/>
  <c r="O6" i="36" s="1"/>
  <c r="O4" i="36"/>
  <c r="O5" i="36" s="1"/>
  <c r="O3" i="36"/>
  <c r="N24" i="35"/>
  <c r="O24" i="35" s="1"/>
  <c r="N23" i="35"/>
  <c r="O23" i="35" s="1"/>
  <c r="N22" i="35"/>
  <c r="O22" i="35" s="1"/>
  <c r="N21" i="35"/>
  <c r="O21" i="35" s="1"/>
  <c r="N20" i="35"/>
  <c r="O20" i="35" s="1"/>
  <c r="N19" i="35"/>
  <c r="O19" i="35" s="1"/>
  <c r="N18" i="35"/>
  <c r="O18" i="35" s="1"/>
  <c r="N17" i="35"/>
  <c r="O17" i="35" s="1"/>
  <c r="N16" i="35"/>
  <c r="O16" i="35" s="1"/>
  <c r="N15" i="35"/>
  <c r="O15" i="35" s="1"/>
  <c r="N14" i="35"/>
  <c r="O14" i="35" s="1"/>
  <c r="N13" i="35"/>
  <c r="O13" i="35" s="1"/>
  <c r="N12" i="35"/>
  <c r="O12" i="35" s="1"/>
  <c r="N11" i="35"/>
  <c r="O11" i="35" s="1"/>
  <c r="N10" i="35"/>
  <c r="O10" i="35" s="1"/>
  <c r="N9" i="35"/>
  <c r="O9" i="35" s="1"/>
  <c r="N8" i="35"/>
  <c r="O8" i="35" s="1"/>
  <c r="N7" i="35"/>
  <c r="O7" i="35" s="1"/>
  <c r="N6" i="35"/>
  <c r="O5" i="35"/>
  <c r="O4" i="35"/>
  <c r="O3" i="35"/>
  <c r="R24" i="11"/>
  <c r="S24" i="11" s="1"/>
  <c r="N60" i="34"/>
  <c r="O60" i="34" s="1"/>
  <c r="N59" i="34"/>
  <c r="O59" i="34" s="1"/>
  <c r="N58" i="34"/>
  <c r="O58" i="34" s="1"/>
  <c r="N57" i="34"/>
  <c r="O57" i="34" s="1"/>
  <c r="N56" i="34"/>
  <c r="O56" i="34" s="1"/>
  <c r="N55" i="34"/>
  <c r="O55" i="34" s="1"/>
  <c r="N54" i="34"/>
  <c r="O54" i="34" s="1"/>
  <c r="N53" i="34"/>
  <c r="O53" i="34" s="1"/>
  <c r="N52" i="34"/>
  <c r="O52" i="34" s="1"/>
  <c r="N51" i="34"/>
  <c r="O51" i="34" s="1"/>
  <c r="N50" i="34"/>
  <c r="O50" i="34" s="1"/>
  <c r="N49" i="34"/>
  <c r="O49" i="34" s="1"/>
  <c r="N48" i="34"/>
  <c r="O48" i="34" s="1"/>
  <c r="N47" i="34"/>
  <c r="O47" i="34" s="1"/>
  <c r="N46" i="34"/>
  <c r="O46" i="34" s="1"/>
  <c r="N45" i="34"/>
  <c r="O45" i="34" s="1"/>
  <c r="N44" i="34"/>
  <c r="O44" i="34" s="1"/>
  <c r="N43" i="34"/>
  <c r="O43" i="34" s="1"/>
  <c r="N42" i="34"/>
  <c r="O42" i="34" s="1"/>
  <c r="N41" i="34"/>
  <c r="O41" i="34" s="1"/>
  <c r="N40" i="34"/>
  <c r="O40" i="34" s="1"/>
  <c r="N39" i="34"/>
  <c r="O39" i="34" s="1"/>
  <c r="N38" i="34"/>
  <c r="O38" i="34" s="1"/>
  <c r="N37" i="34"/>
  <c r="O37" i="34" s="1"/>
  <c r="N36" i="34"/>
  <c r="O36" i="34" s="1"/>
  <c r="N35" i="34"/>
  <c r="O35" i="34" s="1"/>
  <c r="N34" i="34"/>
  <c r="O34" i="34" s="1"/>
  <c r="N33" i="34"/>
  <c r="O33" i="34" s="1"/>
  <c r="N32" i="34"/>
  <c r="O32" i="34" s="1"/>
  <c r="N31" i="34"/>
  <c r="O31" i="34" s="1"/>
  <c r="N30" i="34"/>
  <c r="O30" i="34" s="1"/>
  <c r="N29" i="34"/>
  <c r="O29" i="34" s="1"/>
  <c r="N28" i="34"/>
  <c r="O28" i="34" s="1"/>
  <c r="N27" i="34"/>
  <c r="O27" i="34" s="1"/>
  <c r="N26" i="34"/>
  <c r="O26" i="34" s="1"/>
  <c r="N25" i="34"/>
  <c r="O25" i="34" s="1"/>
  <c r="N24" i="34"/>
  <c r="O24" i="34" s="1"/>
  <c r="N23" i="34"/>
  <c r="O23" i="34" s="1"/>
  <c r="N22" i="34"/>
  <c r="O22" i="34" s="1"/>
  <c r="N21" i="34"/>
  <c r="O21" i="34" s="1"/>
  <c r="N20" i="34"/>
  <c r="O20" i="34" s="1"/>
  <c r="N19" i="34"/>
  <c r="O19" i="34" s="1"/>
  <c r="N18" i="34"/>
  <c r="O18" i="34" s="1"/>
  <c r="N17" i="34"/>
  <c r="O17" i="34" s="1"/>
  <c r="N16" i="34"/>
  <c r="O16" i="34" s="1"/>
  <c r="N15" i="34"/>
  <c r="O15" i="34" s="1"/>
  <c r="N14" i="34"/>
  <c r="O14" i="34" s="1"/>
  <c r="N13" i="34"/>
  <c r="O13" i="34" s="1"/>
  <c r="N12" i="34"/>
  <c r="O12" i="34" s="1"/>
  <c r="N11" i="34"/>
  <c r="O11" i="34" s="1"/>
  <c r="N10" i="34"/>
  <c r="O10" i="34" s="1"/>
  <c r="N9" i="34"/>
  <c r="N8" i="34"/>
  <c r="O8" i="34" s="1"/>
  <c r="N7" i="34"/>
  <c r="O7" i="34" s="1"/>
  <c r="N6" i="34"/>
  <c r="O6" i="34" s="1"/>
  <c r="O4" i="34"/>
  <c r="O3" i="34"/>
  <c r="N43" i="40" l="1"/>
  <c r="O27" i="40"/>
  <c r="O43" i="40" s="1"/>
  <c r="N43" i="39"/>
  <c r="O27" i="39"/>
  <c r="O43" i="39" s="1"/>
  <c r="O6" i="39"/>
  <c r="O23" i="39"/>
  <c r="O43" i="38"/>
  <c r="O23" i="38"/>
  <c r="N23" i="38"/>
  <c r="N43" i="38"/>
  <c r="N43" i="10"/>
  <c r="N23" i="10"/>
  <c r="O27" i="10"/>
  <c r="O43" i="10" s="1"/>
  <c r="O6" i="10"/>
  <c r="O23" i="10" s="1"/>
  <c r="O5" i="37"/>
  <c r="N26" i="37"/>
  <c r="O7" i="37"/>
  <c r="O26" i="37" s="1"/>
  <c r="N25" i="36"/>
  <c r="O25" i="36"/>
  <c r="N25" i="35"/>
  <c r="O6" i="35"/>
  <c r="O25" i="35" s="1"/>
  <c r="N61" i="34"/>
  <c r="O61" i="34"/>
  <c r="O5" i="34"/>
  <c r="O9" i="34"/>
  <c r="O10" i="33" l="1"/>
  <c r="O11" i="33"/>
  <c r="O43" i="33"/>
  <c r="O54" i="33"/>
  <c r="O55" i="33"/>
  <c r="N7" i="33"/>
  <c r="O7" i="33" s="1"/>
  <c r="N8" i="33"/>
  <c r="O8" i="33" s="1"/>
  <c r="N9" i="33"/>
  <c r="O9" i="33" s="1"/>
  <c r="N10" i="33"/>
  <c r="N11" i="33"/>
  <c r="N12" i="33"/>
  <c r="O12" i="33" s="1"/>
  <c r="N13" i="33"/>
  <c r="O13" i="33" s="1"/>
  <c r="N14" i="33"/>
  <c r="O14" i="33" s="1"/>
  <c r="N15" i="33"/>
  <c r="O15" i="33" s="1"/>
  <c r="N16" i="33"/>
  <c r="O16" i="33" s="1"/>
  <c r="N17" i="33"/>
  <c r="O17" i="33" s="1"/>
  <c r="N18" i="33"/>
  <c r="O18" i="33" s="1"/>
  <c r="N19" i="33"/>
  <c r="O19" i="33" s="1"/>
  <c r="N20" i="33"/>
  <c r="O20" i="33" s="1"/>
  <c r="N21" i="33"/>
  <c r="O21" i="33" s="1"/>
  <c r="N22" i="33"/>
  <c r="O22" i="33" s="1"/>
  <c r="N23" i="33"/>
  <c r="O23" i="33" s="1"/>
  <c r="N24" i="33"/>
  <c r="O24" i="33" s="1"/>
  <c r="N25" i="33"/>
  <c r="O25" i="33" s="1"/>
  <c r="N26" i="33"/>
  <c r="O26" i="33" s="1"/>
  <c r="N27" i="33"/>
  <c r="O27" i="33" s="1"/>
  <c r="N28" i="33"/>
  <c r="O28" i="33" s="1"/>
  <c r="N29" i="33"/>
  <c r="O29" i="33" s="1"/>
  <c r="N30" i="33"/>
  <c r="O30" i="33" s="1"/>
  <c r="N31" i="33"/>
  <c r="O31" i="33" s="1"/>
  <c r="N32" i="33"/>
  <c r="O32" i="33" s="1"/>
  <c r="N33" i="33"/>
  <c r="O33" i="33" s="1"/>
  <c r="N34" i="33"/>
  <c r="O34" i="33" s="1"/>
  <c r="N35" i="33"/>
  <c r="O35" i="33" s="1"/>
  <c r="N36" i="33"/>
  <c r="O36" i="33" s="1"/>
  <c r="N37" i="33"/>
  <c r="O37" i="33" s="1"/>
  <c r="N38" i="33"/>
  <c r="O38" i="33" s="1"/>
  <c r="N39" i="33"/>
  <c r="O39" i="33" s="1"/>
  <c r="N40" i="33"/>
  <c r="O40" i="33" s="1"/>
  <c r="N41" i="33"/>
  <c r="O41" i="33" s="1"/>
  <c r="N42" i="33"/>
  <c r="O42" i="33" s="1"/>
  <c r="N43" i="33"/>
  <c r="N44" i="33"/>
  <c r="O44" i="33" s="1"/>
  <c r="N45" i="33"/>
  <c r="O45" i="33" s="1"/>
  <c r="N46" i="33"/>
  <c r="O46" i="33" s="1"/>
  <c r="N47" i="33"/>
  <c r="O47" i="33" s="1"/>
  <c r="N48" i="33"/>
  <c r="O48" i="33" s="1"/>
  <c r="N49" i="33"/>
  <c r="O49" i="33" s="1"/>
  <c r="N50" i="33"/>
  <c r="O50" i="33" s="1"/>
  <c r="N51" i="33"/>
  <c r="O51" i="33" s="1"/>
  <c r="N52" i="33"/>
  <c r="O52" i="33" s="1"/>
  <c r="N53" i="33"/>
  <c r="O53" i="33" s="1"/>
  <c r="N54" i="33"/>
  <c r="N55" i="33"/>
  <c r="N56" i="33"/>
  <c r="O56" i="33" s="1"/>
  <c r="N57" i="33"/>
  <c r="O57" i="33" s="1"/>
  <c r="N58" i="33"/>
  <c r="O58" i="33" s="1"/>
  <c r="N59" i="33"/>
  <c r="O59" i="33" s="1"/>
  <c r="N60" i="33"/>
  <c r="O60" i="33" s="1"/>
  <c r="N6" i="33"/>
  <c r="O6" i="33" s="1"/>
  <c r="O4" i="33"/>
  <c r="O3" i="33"/>
  <c r="N87" i="16"/>
  <c r="O87" i="16" s="1"/>
  <c r="N88" i="16"/>
  <c r="O88" i="16" s="1"/>
  <c r="N89" i="16"/>
  <c r="O89" i="16" s="1"/>
  <c r="N90" i="16"/>
  <c r="O90" i="16" s="1"/>
  <c r="N91" i="16"/>
  <c r="O91" i="16" s="1"/>
  <c r="N92" i="16"/>
  <c r="O92" i="16" s="1"/>
  <c r="N93" i="16"/>
  <c r="O93" i="16" s="1"/>
  <c r="O24" i="16"/>
  <c r="O28" i="16"/>
  <c r="O41" i="16"/>
  <c r="N24" i="16"/>
  <c r="N25" i="16"/>
  <c r="O25" i="16" s="1"/>
  <c r="N26" i="16"/>
  <c r="O26" i="16" s="1"/>
  <c r="N27" i="16"/>
  <c r="O27" i="16" s="1"/>
  <c r="N28" i="16"/>
  <c r="N29" i="16"/>
  <c r="O29" i="16" s="1"/>
  <c r="N30" i="16"/>
  <c r="O30" i="16" s="1"/>
  <c r="N31" i="16"/>
  <c r="O31" i="16" s="1"/>
  <c r="N32" i="16"/>
  <c r="O32" i="16" s="1"/>
  <c r="N33" i="16"/>
  <c r="O33" i="16" s="1"/>
  <c r="N34" i="16"/>
  <c r="O34" i="16" s="1"/>
  <c r="N35" i="16"/>
  <c r="O35" i="16" s="1"/>
  <c r="N36" i="16"/>
  <c r="O36" i="16" s="1"/>
  <c r="N37" i="16"/>
  <c r="O37" i="16" s="1"/>
  <c r="N38" i="16"/>
  <c r="O38" i="16" s="1"/>
  <c r="N39" i="16"/>
  <c r="O39" i="16" s="1"/>
  <c r="N40" i="16"/>
  <c r="O40" i="16" s="1"/>
  <c r="N41" i="16"/>
  <c r="N60" i="16"/>
  <c r="O60" i="16" s="1"/>
  <c r="N61" i="16"/>
  <c r="O61" i="16" s="1"/>
  <c r="N62" i="16"/>
  <c r="O62" i="16" s="1"/>
  <c r="N63" i="16"/>
  <c r="O63" i="16" s="1"/>
  <c r="N64" i="16"/>
  <c r="O64" i="16" s="1"/>
  <c r="N65" i="16"/>
  <c r="O65" i="16" s="1"/>
  <c r="N66" i="16"/>
  <c r="O66" i="16" s="1"/>
  <c r="N67" i="16"/>
  <c r="O67" i="16" s="1"/>
  <c r="N68" i="16"/>
  <c r="O68" i="16" s="1"/>
  <c r="N69" i="16"/>
  <c r="O69" i="16" s="1"/>
  <c r="N70" i="16"/>
  <c r="O70" i="16" s="1"/>
  <c r="N71" i="16"/>
  <c r="O71" i="16" s="1"/>
  <c r="N72" i="16"/>
  <c r="O72" i="16" s="1"/>
  <c r="N73" i="16"/>
  <c r="O73" i="16" s="1"/>
  <c r="N86" i="16"/>
  <c r="O86" i="16" s="1"/>
  <c r="N85" i="16"/>
  <c r="O85" i="16" s="1"/>
  <c r="N84" i="16"/>
  <c r="O84" i="16" s="1"/>
  <c r="N83" i="16"/>
  <c r="O83" i="16" s="1"/>
  <c r="N82" i="16"/>
  <c r="O82" i="16" s="1"/>
  <c r="N81" i="16"/>
  <c r="O81" i="16" s="1"/>
  <c r="N80" i="16"/>
  <c r="O80" i="16" s="1"/>
  <c r="N79" i="16"/>
  <c r="O79" i="16" s="1"/>
  <c r="N78" i="16"/>
  <c r="O78" i="16" s="1"/>
  <c r="N77" i="16"/>
  <c r="O77" i="16" s="1"/>
  <c r="N76" i="16"/>
  <c r="O76" i="16" s="1"/>
  <c r="N75" i="16"/>
  <c r="O75" i="16" s="1"/>
  <c r="N74" i="16"/>
  <c r="O74" i="16" s="1"/>
  <c r="N59" i="16"/>
  <c r="O59" i="16" s="1"/>
  <c r="N58" i="16"/>
  <c r="O58" i="16" s="1"/>
  <c r="N57" i="16"/>
  <c r="O57" i="16" s="1"/>
  <c r="N56" i="16"/>
  <c r="O56" i="16" s="1"/>
  <c r="N55" i="16"/>
  <c r="O55" i="16" s="1"/>
  <c r="N54" i="16"/>
  <c r="O54" i="16" s="1"/>
  <c r="N53" i="16"/>
  <c r="O53" i="16" s="1"/>
  <c r="N52" i="16"/>
  <c r="O52" i="16" s="1"/>
  <c r="N51" i="16"/>
  <c r="O51" i="16" s="1"/>
  <c r="N50" i="16"/>
  <c r="O50" i="16" s="1"/>
  <c r="N49" i="16"/>
  <c r="O49" i="16" s="1"/>
  <c r="N48" i="16"/>
  <c r="O48" i="16" s="1"/>
  <c r="N47" i="16"/>
  <c r="O47" i="16" s="1"/>
  <c r="N46" i="16"/>
  <c r="N45" i="16"/>
  <c r="O45" i="16" s="1"/>
  <c r="N44" i="16"/>
  <c r="O44" i="16" s="1"/>
  <c r="N43" i="16"/>
  <c r="O43" i="16" s="1"/>
  <c r="N23" i="16"/>
  <c r="O23" i="16" s="1"/>
  <c r="N22" i="16"/>
  <c r="O22" i="16" s="1"/>
  <c r="N21" i="16"/>
  <c r="O21" i="16" s="1"/>
  <c r="N20" i="16"/>
  <c r="O20" i="16" s="1"/>
  <c r="N19" i="16"/>
  <c r="O19" i="16" s="1"/>
  <c r="N18" i="16"/>
  <c r="O18" i="16" s="1"/>
  <c r="N17" i="16"/>
  <c r="O17" i="16" s="1"/>
  <c r="N16" i="16"/>
  <c r="O16" i="16" s="1"/>
  <c r="N15" i="16"/>
  <c r="O15" i="16" s="1"/>
  <c r="N14" i="16"/>
  <c r="O14" i="16" s="1"/>
  <c r="N13" i="16"/>
  <c r="O13" i="16" s="1"/>
  <c r="N12" i="16"/>
  <c r="O12" i="16" s="1"/>
  <c r="N11" i="16"/>
  <c r="O11" i="16" s="1"/>
  <c r="N10" i="16"/>
  <c r="O10" i="16" s="1"/>
  <c r="N9" i="16"/>
  <c r="O9" i="16" s="1"/>
  <c r="N8" i="16"/>
  <c r="O8" i="16" s="1"/>
  <c r="N7" i="16"/>
  <c r="O7" i="16" s="1"/>
  <c r="N6" i="16"/>
  <c r="O6" i="16" s="1"/>
  <c r="O4" i="16"/>
  <c r="O3" i="16"/>
  <c r="M54" i="15"/>
  <c r="N54" i="15" s="1"/>
  <c r="M50" i="15"/>
  <c r="N50" i="15" s="1"/>
  <c r="M51" i="15"/>
  <c r="N51" i="15" s="1"/>
  <c r="M52" i="15"/>
  <c r="N52" i="15" s="1"/>
  <c r="M53" i="15"/>
  <c r="N53" i="15" s="1"/>
  <c r="M55" i="15"/>
  <c r="N55" i="15" s="1"/>
  <c r="M25" i="15"/>
  <c r="N25" i="15" s="1"/>
  <c r="M26" i="15"/>
  <c r="N26" i="15" s="1"/>
  <c r="M27" i="15"/>
  <c r="N27" i="15" s="1"/>
  <c r="M28" i="15"/>
  <c r="N28" i="15" s="1"/>
  <c r="M29" i="15"/>
  <c r="N29" i="15" s="1"/>
  <c r="M30" i="15"/>
  <c r="N30" i="15" s="1"/>
  <c r="M31" i="15"/>
  <c r="N31" i="15" s="1"/>
  <c r="M32" i="15"/>
  <c r="N32" i="15" s="1"/>
  <c r="M33" i="15"/>
  <c r="N33" i="15" s="1"/>
  <c r="M34" i="15"/>
  <c r="N34" i="15" s="1"/>
  <c r="M35" i="15"/>
  <c r="N35" i="15" s="1"/>
  <c r="M36" i="15"/>
  <c r="N36" i="15" s="1"/>
  <c r="M37" i="15"/>
  <c r="N37" i="15" s="1"/>
  <c r="M38" i="15"/>
  <c r="N38" i="15" s="1"/>
  <c r="M39" i="15"/>
  <c r="N39" i="15" s="1"/>
  <c r="M40" i="15"/>
  <c r="N40" i="15" s="1"/>
  <c r="M41" i="15"/>
  <c r="N41" i="15" s="1"/>
  <c r="M42" i="15"/>
  <c r="N42" i="15" s="1"/>
  <c r="M43" i="15"/>
  <c r="N43" i="15" s="1"/>
  <c r="M44" i="15"/>
  <c r="N44" i="15" s="1"/>
  <c r="M45" i="15"/>
  <c r="N45" i="15" s="1"/>
  <c r="M46" i="15"/>
  <c r="N46" i="15" s="1"/>
  <c r="M47" i="15"/>
  <c r="N47" i="15" s="1"/>
  <c r="M48" i="15"/>
  <c r="N48" i="15" s="1"/>
  <c r="M49" i="15"/>
  <c r="N49" i="15" s="1"/>
  <c r="N3" i="15"/>
  <c r="N4" i="15"/>
  <c r="M6" i="15"/>
  <c r="N6" i="15" s="1"/>
  <c r="M7" i="15"/>
  <c r="N7" i="15" s="1"/>
  <c r="M8" i="15"/>
  <c r="N8" i="15" s="1"/>
  <c r="M9" i="15"/>
  <c r="N9" i="15" s="1"/>
  <c r="M10" i="15"/>
  <c r="N10" i="15" s="1"/>
  <c r="M11" i="15"/>
  <c r="N11" i="15"/>
  <c r="M12" i="15"/>
  <c r="N12" i="15" s="1"/>
  <c r="M13" i="15"/>
  <c r="N13" i="15" s="1"/>
  <c r="M14" i="15"/>
  <c r="N14" i="15" s="1"/>
  <c r="M15" i="15"/>
  <c r="N15" i="15" s="1"/>
  <c r="M16" i="15"/>
  <c r="N16" i="15" s="1"/>
  <c r="M17" i="15"/>
  <c r="N17" i="15" s="1"/>
  <c r="M18" i="15"/>
  <c r="N18" i="15" s="1"/>
  <c r="M19" i="15"/>
  <c r="N19" i="15" s="1"/>
  <c r="M20" i="15"/>
  <c r="N20" i="15" s="1"/>
  <c r="M21" i="15"/>
  <c r="N21" i="15" s="1"/>
  <c r="M22" i="15"/>
  <c r="N22" i="15" s="1"/>
  <c r="M23" i="15"/>
  <c r="N23" i="15" s="1"/>
  <c r="S29" i="6"/>
  <c r="S30" i="6"/>
  <c r="S31" i="6"/>
  <c r="S32" i="6"/>
  <c r="S33" i="6"/>
  <c r="S34" i="6"/>
  <c r="S35" i="6"/>
  <c r="S36" i="6"/>
  <c r="S37" i="6"/>
  <c r="S38" i="6"/>
  <c r="S39" i="6"/>
  <c r="S40" i="6"/>
  <c r="R29" i="6"/>
  <c r="R30" i="6"/>
  <c r="R31" i="6"/>
  <c r="R32" i="6"/>
  <c r="R33" i="6"/>
  <c r="R34" i="6"/>
  <c r="R35" i="6"/>
  <c r="R36" i="6"/>
  <c r="R37" i="6"/>
  <c r="R38" i="6"/>
  <c r="R39" i="6"/>
  <c r="R40" i="6"/>
  <c r="R67" i="6"/>
  <c r="S67" i="6" s="1"/>
  <c r="R65" i="6"/>
  <c r="S65" i="6" s="1"/>
  <c r="R66" i="6"/>
  <c r="S66" i="6" s="1"/>
  <c r="J10" i="1"/>
  <c r="J9" i="1"/>
  <c r="J8" i="1"/>
  <c r="R25" i="11"/>
  <c r="S25" i="11" s="1"/>
  <c r="R23" i="11"/>
  <c r="S23" i="11" s="1"/>
  <c r="R22" i="11"/>
  <c r="S22" i="11" s="1"/>
  <c r="R21" i="11"/>
  <c r="S21" i="11" s="1"/>
  <c r="R20" i="11"/>
  <c r="S20" i="11" s="1"/>
  <c r="R19" i="11"/>
  <c r="S19" i="11" s="1"/>
  <c r="R18" i="11"/>
  <c r="S18" i="11" s="1"/>
  <c r="R17" i="11"/>
  <c r="S17" i="11" s="1"/>
  <c r="R16" i="11"/>
  <c r="S16" i="11" s="1"/>
  <c r="R15" i="11"/>
  <c r="S15" i="11" s="1"/>
  <c r="R14" i="11"/>
  <c r="S14" i="11" s="1"/>
  <c r="R13" i="11"/>
  <c r="S13" i="11" s="1"/>
  <c r="R12" i="11"/>
  <c r="S12" i="11" s="1"/>
  <c r="R11" i="11"/>
  <c r="S11" i="11" s="1"/>
  <c r="R10" i="11"/>
  <c r="S10" i="11" s="1"/>
  <c r="R9" i="11"/>
  <c r="S9" i="11" s="1"/>
  <c r="R8" i="11"/>
  <c r="S8" i="11" s="1"/>
  <c r="R7" i="11"/>
  <c r="S7" i="11" s="1"/>
  <c r="R6" i="11"/>
  <c r="S4" i="11"/>
  <c r="S3" i="11"/>
  <c r="P8" i="21"/>
  <c r="P9" i="21"/>
  <c r="P10" i="21"/>
  <c r="O11" i="21"/>
  <c r="P11" i="21"/>
  <c r="O12" i="21"/>
  <c r="P12" i="21"/>
  <c r="O13" i="21"/>
  <c r="P13" i="21"/>
  <c r="O14" i="21"/>
  <c r="P14" i="21"/>
  <c r="O15" i="21"/>
  <c r="P15" i="21"/>
  <c r="O16" i="21"/>
  <c r="P16" i="21"/>
  <c r="O17" i="21"/>
  <c r="P17" i="21"/>
  <c r="O18" i="21"/>
  <c r="P18" i="21"/>
  <c r="O19" i="21"/>
  <c r="P19" i="21"/>
  <c r="O20" i="21"/>
  <c r="P20" i="21"/>
  <c r="O21" i="21"/>
  <c r="P21" i="21"/>
  <c r="O22" i="21"/>
  <c r="P22" i="21"/>
  <c r="O23" i="21"/>
  <c r="P23" i="21"/>
  <c r="O24" i="21"/>
  <c r="P24" i="21"/>
  <c r="O25" i="21"/>
  <c r="P25" i="21"/>
  <c r="O26" i="21"/>
  <c r="P26" i="21"/>
  <c r="O27" i="21"/>
  <c r="P27" i="21"/>
  <c r="O28" i="21"/>
  <c r="P28" i="21"/>
  <c r="O29" i="21"/>
  <c r="P29" i="21"/>
  <c r="O30" i="21"/>
  <c r="P30" i="21"/>
  <c r="N24" i="32"/>
  <c r="O24" i="32" s="1"/>
  <c r="N23" i="32"/>
  <c r="O23" i="32" s="1"/>
  <c r="N22" i="32"/>
  <c r="O22" i="32" s="1"/>
  <c r="N21" i="32"/>
  <c r="O21" i="32" s="1"/>
  <c r="N20" i="32"/>
  <c r="O20" i="32" s="1"/>
  <c r="N19" i="32"/>
  <c r="O19" i="32" s="1"/>
  <c r="N18" i="32"/>
  <c r="O18" i="32" s="1"/>
  <c r="N17" i="32"/>
  <c r="O17" i="32" s="1"/>
  <c r="N16" i="32"/>
  <c r="O16" i="32" s="1"/>
  <c r="N15" i="32"/>
  <c r="O15" i="32" s="1"/>
  <c r="N14" i="32"/>
  <c r="O14" i="32" s="1"/>
  <c r="N13" i="32"/>
  <c r="O13" i="32" s="1"/>
  <c r="N12" i="32"/>
  <c r="O12" i="32" s="1"/>
  <c r="N11" i="32"/>
  <c r="O11" i="32" s="1"/>
  <c r="N10" i="32"/>
  <c r="O10" i="32" s="1"/>
  <c r="N9" i="32"/>
  <c r="O9" i="32" s="1"/>
  <c r="N8" i="32"/>
  <c r="O8" i="32" s="1"/>
  <c r="N7" i="32"/>
  <c r="O7" i="32" s="1"/>
  <c r="N6" i="32"/>
  <c r="O4" i="32"/>
  <c r="O3" i="32"/>
  <c r="O24" i="31"/>
  <c r="P24" i="31" s="1"/>
  <c r="O23" i="31"/>
  <c r="P23" i="31" s="1"/>
  <c r="O22" i="31"/>
  <c r="P22" i="31" s="1"/>
  <c r="O21" i="31"/>
  <c r="P21" i="31" s="1"/>
  <c r="O20" i="31"/>
  <c r="P20" i="31" s="1"/>
  <c r="O19" i="31"/>
  <c r="P19" i="31" s="1"/>
  <c r="O18" i="31"/>
  <c r="P18" i="31" s="1"/>
  <c r="O17" i="31"/>
  <c r="P17" i="31" s="1"/>
  <c r="O16" i="31"/>
  <c r="P16" i="31" s="1"/>
  <c r="O15" i="31"/>
  <c r="P15" i="31" s="1"/>
  <c r="O14" i="31"/>
  <c r="P14" i="31" s="1"/>
  <c r="O13" i="31"/>
  <c r="P13" i="31" s="1"/>
  <c r="O12" i="31"/>
  <c r="P12" i="31" s="1"/>
  <c r="O11" i="31"/>
  <c r="P11" i="31" s="1"/>
  <c r="O10" i="31"/>
  <c r="P10" i="31" s="1"/>
  <c r="O9" i="31"/>
  <c r="P9" i="31" s="1"/>
  <c r="O8" i="31"/>
  <c r="P8" i="31" s="1"/>
  <c r="O7" i="31"/>
  <c r="P7" i="31" s="1"/>
  <c r="O6" i="31"/>
  <c r="P4" i="31"/>
  <c r="P3" i="31"/>
  <c r="O24" i="30"/>
  <c r="P24" i="30" s="1"/>
  <c r="O23" i="30"/>
  <c r="P23" i="30" s="1"/>
  <c r="O22" i="30"/>
  <c r="P22" i="30" s="1"/>
  <c r="O21" i="30"/>
  <c r="P21" i="30" s="1"/>
  <c r="O20" i="30"/>
  <c r="P20" i="30" s="1"/>
  <c r="O19" i="30"/>
  <c r="P19" i="30" s="1"/>
  <c r="O18" i="30"/>
  <c r="P18" i="30" s="1"/>
  <c r="O17" i="30"/>
  <c r="P17" i="30" s="1"/>
  <c r="O16" i="30"/>
  <c r="P16" i="30" s="1"/>
  <c r="O15" i="30"/>
  <c r="P15" i="30" s="1"/>
  <c r="O14" i="30"/>
  <c r="P14" i="30" s="1"/>
  <c r="O13" i="30"/>
  <c r="P13" i="30" s="1"/>
  <c r="O12" i="30"/>
  <c r="P12" i="30" s="1"/>
  <c r="O11" i="30"/>
  <c r="P11" i="30" s="1"/>
  <c r="O10" i="30"/>
  <c r="P10" i="30" s="1"/>
  <c r="O9" i="30"/>
  <c r="P9" i="30" s="1"/>
  <c r="O8" i="30"/>
  <c r="P8" i="30" s="1"/>
  <c r="O7" i="30"/>
  <c r="P7" i="30" s="1"/>
  <c r="O6" i="30"/>
  <c r="P4" i="30"/>
  <c r="P3" i="30"/>
  <c r="N28" i="29"/>
  <c r="O28" i="29" s="1"/>
  <c r="N27" i="29"/>
  <c r="O27" i="29" s="1"/>
  <c r="N26" i="29"/>
  <c r="O26" i="29" s="1"/>
  <c r="N25" i="29"/>
  <c r="O25" i="29" s="1"/>
  <c r="N24" i="29"/>
  <c r="O24" i="29" s="1"/>
  <c r="N23" i="29"/>
  <c r="O23" i="29" s="1"/>
  <c r="N22" i="29"/>
  <c r="O22" i="29" s="1"/>
  <c r="N21" i="29"/>
  <c r="O21" i="29" s="1"/>
  <c r="N20" i="29"/>
  <c r="O20" i="29" s="1"/>
  <c r="N19" i="29"/>
  <c r="O19" i="29" s="1"/>
  <c r="N18" i="29"/>
  <c r="O18" i="29" s="1"/>
  <c r="N17" i="29"/>
  <c r="O17" i="29" s="1"/>
  <c r="N16" i="29"/>
  <c r="O16" i="29" s="1"/>
  <c r="N15" i="29"/>
  <c r="O15" i="29" s="1"/>
  <c r="N14" i="29"/>
  <c r="O14" i="29" s="1"/>
  <c r="N13" i="29"/>
  <c r="O13" i="29" s="1"/>
  <c r="N12" i="29"/>
  <c r="O12" i="29" s="1"/>
  <c r="N11" i="29"/>
  <c r="O11" i="29" s="1"/>
  <c r="N10" i="29"/>
  <c r="O10" i="29" s="1"/>
  <c r="N9" i="29"/>
  <c r="O9" i="29" s="1"/>
  <c r="N8" i="29"/>
  <c r="O8" i="29" s="1"/>
  <c r="N7" i="29"/>
  <c r="O7" i="29" s="1"/>
  <c r="N6" i="29"/>
  <c r="O4" i="29"/>
  <c r="O3" i="29"/>
  <c r="O5" i="29" s="1"/>
  <c r="N24" i="28"/>
  <c r="O24" i="28" s="1"/>
  <c r="N23" i="28"/>
  <c r="O23" i="28" s="1"/>
  <c r="N22" i="28"/>
  <c r="O22" i="28" s="1"/>
  <c r="N21" i="28"/>
  <c r="O21" i="28" s="1"/>
  <c r="N20" i="28"/>
  <c r="O20" i="28" s="1"/>
  <c r="N19" i="28"/>
  <c r="O19" i="28" s="1"/>
  <c r="N18" i="28"/>
  <c r="O18" i="28" s="1"/>
  <c r="N17" i="28"/>
  <c r="O17" i="28" s="1"/>
  <c r="N16" i="28"/>
  <c r="O16" i="28" s="1"/>
  <c r="N15" i="28"/>
  <c r="O15" i="28" s="1"/>
  <c r="N14" i="28"/>
  <c r="O14" i="28" s="1"/>
  <c r="N13" i="28"/>
  <c r="O13" i="28" s="1"/>
  <c r="N12" i="28"/>
  <c r="O12" i="28" s="1"/>
  <c r="N11" i="28"/>
  <c r="O11" i="28" s="1"/>
  <c r="N10" i="28"/>
  <c r="O10" i="28" s="1"/>
  <c r="N9" i="28"/>
  <c r="O9" i="28" s="1"/>
  <c r="N8" i="28"/>
  <c r="O8" i="28" s="1"/>
  <c r="N7" i="28"/>
  <c r="O7" i="28" s="1"/>
  <c r="N6" i="28"/>
  <c r="O4" i="28"/>
  <c r="O3" i="28"/>
  <c r="N24" i="27"/>
  <c r="O24" i="27" s="1"/>
  <c r="N23" i="27"/>
  <c r="O23" i="27" s="1"/>
  <c r="N22" i="27"/>
  <c r="O22" i="27" s="1"/>
  <c r="N21" i="27"/>
  <c r="O21" i="27" s="1"/>
  <c r="N20" i="27"/>
  <c r="O20" i="27" s="1"/>
  <c r="N19" i="27"/>
  <c r="O19" i="27" s="1"/>
  <c r="N18" i="27"/>
  <c r="O18" i="27" s="1"/>
  <c r="N17" i="27"/>
  <c r="O17" i="27" s="1"/>
  <c r="N16" i="27"/>
  <c r="O16" i="27" s="1"/>
  <c r="N15" i="27"/>
  <c r="O15" i="27" s="1"/>
  <c r="N14" i="27"/>
  <c r="O14" i="27" s="1"/>
  <c r="N13" i="27"/>
  <c r="O13" i="27" s="1"/>
  <c r="N12" i="27"/>
  <c r="O12" i="27" s="1"/>
  <c r="N11" i="27"/>
  <c r="O11" i="27" s="1"/>
  <c r="N10" i="27"/>
  <c r="O10" i="27" s="1"/>
  <c r="N9" i="27"/>
  <c r="O9" i="27" s="1"/>
  <c r="N8" i="27"/>
  <c r="O8" i="27" s="1"/>
  <c r="N7" i="27"/>
  <c r="O7" i="27" s="1"/>
  <c r="N6" i="27"/>
  <c r="O4" i="27"/>
  <c r="O3" i="27"/>
  <c r="O24" i="26"/>
  <c r="P24" i="26" s="1"/>
  <c r="O23" i="26"/>
  <c r="P23" i="26" s="1"/>
  <c r="O22" i="26"/>
  <c r="P22" i="26" s="1"/>
  <c r="O21" i="26"/>
  <c r="P21" i="26" s="1"/>
  <c r="O20" i="26"/>
  <c r="P20" i="26" s="1"/>
  <c r="O19" i="26"/>
  <c r="P19" i="26" s="1"/>
  <c r="O18" i="26"/>
  <c r="P18" i="26" s="1"/>
  <c r="O17" i="26"/>
  <c r="P17" i="26" s="1"/>
  <c r="O16" i="26"/>
  <c r="P16" i="26" s="1"/>
  <c r="O15" i="26"/>
  <c r="P15" i="26" s="1"/>
  <c r="O14" i="26"/>
  <c r="P14" i="26" s="1"/>
  <c r="O13" i="26"/>
  <c r="P13" i="26" s="1"/>
  <c r="O12" i="26"/>
  <c r="P12" i="26" s="1"/>
  <c r="O11" i="26"/>
  <c r="P11" i="26" s="1"/>
  <c r="O10" i="26"/>
  <c r="P10" i="26" s="1"/>
  <c r="O9" i="26"/>
  <c r="P9" i="26" s="1"/>
  <c r="O8" i="26"/>
  <c r="P8" i="26" s="1"/>
  <c r="O7" i="26"/>
  <c r="P7" i="26" s="1"/>
  <c r="O6" i="26"/>
  <c r="P4" i="26"/>
  <c r="P3" i="26"/>
  <c r="F4" i="14"/>
  <c r="E4" i="14"/>
  <c r="O24" i="25"/>
  <c r="P24" i="25" s="1"/>
  <c r="O23" i="25"/>
  <c r="P23" i="25" s="1"/>
  <c r="O22" i="25"/>
  <c r="P22" i="25" s="1"/>
  <c r="O21" i="25"/>
  <c r="P21" i="25" s="1"/>
  <c r="O20" i="25"/>
  <c r="P20" i="25" s="1"/>
  <c r="O19" i="25"/>
  <c r="P19" i="25" s="1"/>
  <c r="O18" i="25"/>
  <c r="P18" i="25" s="1"/>
  <c r="O17" i="25"/>
  <c r="P17" i="25" s="1"/>
  <c r="O16" i="25"/>
  <c r="P16" i="25" s="1"/>
  <c r="O15" i="25"/>
  <c r="P15" i="25" s="1"/>
  <c r="O14" i="25"/>
  <c r="P14" i="25" s="1"/>
  <c r="O13" i="25"/>
  <c r="P13" i="25" s="1"/>
  <c r="O12" i="25"/>
  <c r="P12" i="25" s="1"/>
  <c r="O11" i="25"/>
  <c r="P11" i="25" s="1"/>
  <c r="O10" i="25"/>
  <c r="P10" i="25" s="1"/>
  <c r="O9" i="25"/>
  <c r="P9" i="25" s="1"/>
  <c r="O8" i="25"/>
  <c r="P8" i="25" s="1"/>
  <c r="O7" i="25"/>
  <c r="P7" i="25" s="1"/>
  <c r="O6" i="25"/>
  <c r="O25" i="25" s="1"/>
  <c r="P4" i="25"/>
  <c r="P3" i="25"/>
  <c r="F5" i="14"/>
  <c r="E5" i="14"/>
  <c r="D5" i="14"/>
  <c r="C5" i="14"/>
  <c r="O25" i="24"/>
  <c r="P25" i="23"/>
  <c r="O25" i="23"/>
  <c r="P25" i="22"/>
  <c r="O25" i="22"/>
  <c r="P25" i="24"/>
  <c r="C4" i="14"/>
  <c r="D4" i="14"/>
  <c r="D3" i="14"/>
  <c r="E3" i="14"/>
  <c r="P29" i="20"/>
  <c r="O29" i="20"/>
  <c r="O30" i="19"/>
  <c r="N30" i="19"/>
  <c r="P34" i="18"/>
  <c r="O34" i="18"/>
  <c r="O29" i="17"/>
  <c r="N29" i="17"/>
  <c r="O24" i="24"/>
  <c r="P24" i="24" s="1"/>
  <c r="O23" i="24"/>
  <c r="P23" i="24" s="1"/>
  <c r="O22" i="24"/>
  <c r="P22" i="24" s="1"/>
  <c r="O21" i="24"/>
  <c r="P21" i="24" s="1"/>
  <c r="O20" i="24"/>
  <c r="P20" i="24" s="1"/>
  <c r="O19" i="24"/>
  <c r="P19" i="24" s="1"/>
  <c r="O18" i="24"/>
  <c r="P18" i="24" s="1"/>
  <c r="O17" i="24"/>
  <c r="P17" i="24" s="1"/>
  <c r="O16" i="24"/>
  <c r="P16" i="24" s="1"/>
  <c r="O15" i="24"/>
  <c r="P15" i="24" s="1"/>
  <c r="O14" i="24"/>
  <c r="P14" i="24" s="1"/>
  <c r="O13" i="24"/>
  <c r="P13" i="24" s="1"/>
  <c r="O12" i="24"/>
  <c r="P12" i="24" s="1"/>
  <c r="O11" i="24"/>
  <c r="P11" i="24" s="1"/>
  <c r="O10" i="24"/>
  <c r="P10" i="24" s="1"/>
  <c r="O9" i="24"/>
  <c r="P9" i="24" s="1"/>
  <c r="O8" i="24"/>
  <c r="P8" i="24" s="1"/>
  <c r="O7" i="24"/>
  <c r="P7" i="24" s="1"/>
  <c r="O6" i="24"/>
  <c r="P6" i="24" s="1"/>
  <c r="P4" i="24"/>
  <c r="P3" i="24"/>
  <c r="P5" i="24" s="1"/>
  <c r="O24" i="23"/>
  <c r="P24" i="23" s="1"/>
  <c r="O23" i="23"/>
  <c r="P23" i="23" s="1"/>
  <c r="O22" i="23"/>
  <c r="P22" i="23" s="1"/>
  <c r="O21" i="23"/>
  <c r="P21" i="23" s="1"/>
  <c r="O20" i="23"/>
  <c r="P20" i="23" s="1"/>
  <c r="O19" i="23"/>
  <c r="P19" i="23" s="1"/>
  <c r="O18" i="23"/>
  <c r="P18" i="23" s="1"/>
  <c r="O17" i="23"/>
  <c r="P17" i="23" s="1"/>
  <c r="O16" i="23"/>
  <c r="P16" i="23" s="1"/>
  <c r="O15" i="23"/>
  <c r="P15" i="23" s="1"/>
  <c r="O14" i="23"/>
  <c r="P14" i="23" s="1"/>
  <c r="O13" i="23"/>
  <c r="P13" i="23" s="1"/>
  <c r="O12" i="23"/>
  <c r="P12" i="23" s="1"/>
  <c r="O11" i="23"/>
  <c r="P11" i="23" s="1"/>
  <c r="O10" i="23"/>
  <c r="P10" i="23" s="1"/>
  <c r="O9" i="23"/>
  <c r="P9" i="23" s="1"/>
  <c r="O8" i="23"/>
  <c r="P8" i="23" s="1"/>
  <c r="O7" i="23"/>
  <c r="P7" i="23" s="1"/>
  <c r="O6" i="23"/>
  <c r="P6" i="23" s="1"/>
  <c r="P4" i="23"/>
  <c r="P3" i="23"/>
  <c r="P5" i="23" s="1"/>
  <c r="O24" i="22"/>
  <c r="P24" i="22" s="1"/>
  <c r="O23" i="22"/>
  <c r="P23" i="22" s="1"/>
  <c r="O22" i="22"/>
  <c r="P22" i="22" s="1"/>
  <c r="O21" i="22"/>
  <c r="P21" i="22" s="1"/>
  <c r="O20" i="22"/>
  <c r="P20" i="22" s="1"/>
  <c r="O19" i="22"/>
  <c r="P19" i="22" s="1"/>
  <c r="O18" i="22"/>
  <c r="P18" i="22" s="1"/>
  <c r="O17" i="22"/>
  <c r="P17" i="22" s="1"/>
  <c r="O16" i="22"/>
  <c r="P16" i="22" s="1"/>
  <c r="O15" i="22"/>
  <c r="P15" i="22" s="1"/>
  <c r="O14" i="22"/>
  <c r="P14" i="22" s="1"/>
  <c r="O13" i="22"/>
  <c r="P13" i="22" s="1"/>
  <c r="O12" i="22"/>
  <c r="P12" i="22" s="1"/>
  <c r="O11" i="22"/>
  <c r="P11" i="22" s="1"/>
  <c r="O10" i="22"/>
  <c r="P10" i="22" s="1"/>
  <c r="O9" i="22"/>
  <c r="P9" i="22" s="1"/>
  <c r="O8" i="22"/>
  <c r="P8" i="22" s="1"/>
  <c r="O7" i="22"/>
  <c r="P7" i="22" s="1"/>
  <c r="O6" i="22"/>
  <c r="P6" i="22" s="1"/>
  <c r="P4" i="22"/>
  <c r="P3" i="22"/>
  <c r="P5" i="22" s="1"/>
  <c r="O28" i="20"/>
  <c r="P28" i="20" s="1"/>
  <c r="O27" i="20"/>
  <c r="P27" i="20" s="1"/>
  <c r="O26" i="20"/>
  <c r="P26" i="20" s="1"/>
  <c r="O25" i="20"/>
  <c r="P25" i="20" s="1"/>
  <c r="O24" i="20"/>
  <c r="P24" i="20" s="1"/>
  <c r="O23" i="20"/>
  <c r="P23" i="20" s="1"/>
  <c r="O22" i="20"/>
  <c r="P22" i="20" s="1"/>
  <c r="O21" i="20"/>
  <c r="P21" i="20" s="1"/>
  <c r="O20" i="20"/>
  <c r="P20" i="20" s="1"/>
  <c r="O19" i="20"/>
  <c r="P19" i="20" s="1"/>
  <c r="O18" i="20"/>
  <c r="P18" i="20" s="1"/>
  <c r="O17" i="20"/>
  <c r="P17" i="20" s="1"/>
  <c r="O16" i="20"/>
  <c r="P16" i="20" s="1"/>
  <c r="O15" i="20"/>
  <c r="P15" i="20" s="1"/>
  <c r="O14" i="20"/>
  <c r="P14" i="20" s="1"/>
  <c r="O13" i="20"/>
  <c r="P13" i="20" s="1"/>
  <c r="O12" i="20"/>
  <c r="P12" i="20" s="1"/>
  <c r="O11" i="20"/>
  <c r="P11" i="20" s="1"/>
  <c r="O10" i="20"/>
  <c r="P10" i="20" s="1"/>
  <c r="O9" i="20"/>
  <c r="P9" i="20" s="1"/>
  <c r="O8" i="20"/>
  <c r="P8" i="20" s="1"/>
  <c r="O7" i="20"/>
  <c r="P7" i="20" s="1"/>
  <c r="O6" i="20"/>
  <c r="P4" i="20"/>
  <c r="P3" i="20"/>
  <c r="P5" i="20" s="1"/>
  <c r="N14" i="19"/>
  <c r="N13" i="19"/>
  <c r="N29" i="19"/>
  <c r="O29" i="19" s="1"/>
  <c r="N28" i="19"/>
  <c r="O28" i="19" s="1"/>
  <c r="N27" i="19"/>
  <c r="O27" i="19" s="1"/>
  <c r="N26" i="19"/>
  <c r="O26" i="19" s="1"/>
  <c r="N25" i="19"/>
  <c r="O25" i="19" s="1"/>
  <c r="N24" i="19"/>
  <c r="O24" i="19" s="1"/>
  <c r="N23" i="19"/>
  <c r="O23" i="19" s="1"/>
  <c r="N22" i="19"/>
  <c r="O22" i="19" s="1"/>
  <c r="N21" i="19"/>
  <c r="O21" i="19" s="1"/>
  <c r="N20" i="19"/>
  <c r="O20" i="19" s="1"/>
  <c r="N19" i="19"/>
  <c r="O19" i="19" s="1"/>
  <c r="N18" i="19"/>
  <c r="O18" i="19" s="1"/>
  <c r="N17" i="19"/>
  <c r="O17" i="19" s="1"/>
  <c r="N16" i="19"/>
  <c r="O16" i="19" s="1"/>
  <c r="N15" i="19"/>
  <c r="O15" i="19" s="1"/>
  <c r="O14" i="19"/>
  <c r="O13" i="19"/>
  <c r="N12" i="19"/>
  <c r="O12" i="19" s="1"/>
  <c r="N11" i="19"/>
  <c r="O11" i="19" s="1"/>
  <c r="N10" i="19"/>
  <c r="O10" i="19" s="1"/>
  <c r="N9" i="19"/>
  <c r="O9" i="19" s="1"/>
  <c r="N8" i="19"/>
  <c r="O8" i="19" s="1"/>
  <c r="N7" i="19"/>
  <c r="O5" i="19"/>
  <c r="O4" i="19"/>
  <c r="O6" i="19" s="1"/>
  <c r="O18" i="18"/>
  <c r="O33" i="18"/>
  <c r="P33" i="18" s="1"/>
  <c r="O32" i="18"/>
  <c r="P32" i="18" s="1"/>
  <c r="O31" i="18"/>
  <c r="P31" i="18" s="1"/>
  <c r="O30" i="18"/>
  <c r="P30" i="18" s="1"/>
  <c r="O29" i="18"/>
  <c r="P29" i="18" s="1"/>
  <c r="O28" i="18"/>
  <c r="P28" i="18" s="1"/>
  <c r="O27" i="18"/>
  <c r="P27" i="18" s="1"/>
  <c r="O26" i="18"/>
  <c r="P26" i="18" s="1"/>
  <c r="O25" i="18"/>
  <c r="P25" i="18" s="1"/>
  <c r="O24" i="18"/>
  <c r="P24" i="18" s="1"/>
  <c r="O23" i="18"/>
  <c r="P23" i="18" s="1"/>
  <c r="O22" i="18"/>
  <c r="P22" i="18" s="1"/>
  <c r="O21" i="18"/>
  <c r="P21" i="18" s="1"/>
  <c r="O20" i="18"/>
  <c r="P20" i="18" s="1"/>
  <c r="O19" i="18"/>
  <c r="P19" i="18" s="1"/>
  <c r="P18" i="18"/>
  <c r="O17" i="18"/>
  <c r="P17" i="18" s="1"/>
  <c r="O16" i="18"/>
  <c r="P16" i="18" s="1"/>
  <c r="O15" i="18"/>
  <c r="P15" i="18" s="1"/>
  <c r="O14" i="18"/>
  <c r="P14" i="18" s="1"/>
  <c r="O13" i="18"/>
  <c r="P13" i="18" s="1"/>
  <c r="O12" i="18"/>
  <c r="P12" i="18" s="1"/>
  <c r="O11" i="18"/>
  <c r="P9" i="18"/>
  <c r="P8" i="18"/>
  <c r="P10" i="18" s="1"/>
  <c r="N28" i="17"/>
  <c r="O28" i="17" s="1"/>
  <c r="N27" i="17"/>
  <c r="O27" i="17" s="1"/>
  <c r="N26" i="17"/>
  <c r="O26" i="17" s="1"/>
  <c r="N25" i="17"/>
  <c r="O25" i="17" s="1"/>
  <c r="N24" i="17"/>
  <c r="O24" i="17" s="1"/>
  <c r="N23" i="17"/>
  <c r="O23" i="17" s="1"/>
  <c r="N22" i="17"/>
  <c r="O22" i="17" s="1"/>
  <c r="N21" i="17"/>
  <c r="O21" i="17" s="1"/>
  <c r="N20" i="17"/>
  <c r="O20" i="17" s="1"/>
  <c r="N19" i="17"/>
  <c r="O19" i="17" s="1"/>
  <c r="N18" i="17"/>
  <c r="O18" i="17" s="1"/>
  <c r="N17" i="17"/>
  <c r="O17" i="17" s="1"/>
  <c r="N16" i="17"/>
  <c r="O16" i="17" s="1"/>
  <c r="N15" i="17"/>
  <c r="O15" i="17" s="1"/>
  <c r="N14" i="17"/>
  <c r="O14" i="17" s="1"/>
  <c r="N13" i="17"/>
  <c r="O13" i="17" s="1"/>
  <c r="N12" i="17"/>
  <c r="O12" i="17" s="1"/>
  <c r="N11" i="17"/>
  <c r="O11" i="17" s="1"/>
  <c r="N10" i="17"/>
  <c r="O10" i="17" s="1"/>
  <c r="N9" i="17"/>
  <c r="O9" i="17" s="1"/>
  <c r="N8" i="17"/>
  <c r="O8" i="17" s="1"/>
  <c r="N7" i="17"/>
  <c r="O7" i="17" s="1"/>
  <c r="N6" i="17"/>
  <c r="O4" i="17"/>
  <c r="O3" i="17"/>
  <c r="O5" i="17" s="1"/>
  <c r="R64" i="6"/>
  <c r="S64" i="6" s="1"/>
  <c r="R63" i="6"/>
  <c r="S63" i="6" s="1"/>
  <c r="R62" i="6"/>
  <c r="S62" i="6" s="1"/>
  <c r="R61" i="6"/>
  <c r="S61" i="6" s="1"/>
  <c r="R60" i="6"/>
  <c r="S60" i="6" s="1"/>
  <c r="R59" i="6"/>
  <c r="S59" i="6" s="1"/>
  <c r="R58" i="6"/>
  <c r="S58" i="6" s="1"/>
  <c r="R57" i="6"/>
  <c r="S57" i="6" s="1"/>
  <c r="R56" i="6"/>
  <c r="S56" i="6" s="1"/>
  <c r="R55" i="6"/>
  <c r="S55" i="6" s="1"/>
  <c r="R54" i="6"/>
  <c r="S54" i="6" s="1"/>
  <c r="R53" i="6"/>
  <c r="S53" i="6" s="1"/>
  <c r="R52" i="6"/>
  <c r="S52" i="6" s="1"/>
  <c r="R51" i="6"/>
  <c r="S51" i="6" s="1"/>
  <c r="R50" i="6"/>
  <c r="S50" i="6" s="1"/>
  <c r="R49" i="6"/>
  <c r="S49" i="6" s="1"/>
  <c r="R48" i="6"/>
  <c r="S48" i="6" s="1"/>
  <c r="R47" i="6"/>
  <c r="S47" i="6" s="1"/>
  <c r="R46" i="6"/>
  <c r="S46" i="6" s="1"/>
  <c r="R45" i="6"/>
  <c r="R68" i="6" s="1"/>
  <c r="R44" i="6"/>
  <c r="S44" i="6" s="1"/>
  <c r="R43" i="6"/>
  <c r="S43" i="6" s="1"/>
  <c r="R42" i="6"/>
  <c r="S42" i="6" s="1"/>
  <c r="R28" i="6"/>
  <c r="S28" i="6" s="1"/>
  <c r="R27" i="6"/>
  <c r="S27" i="6" s="1"/>
  <c r="R26" i="6"/>
  <c r="S26" i="6" s="1"/>
  <c r="R25" i="6"/>
  <c r="S25" i="6" s="1"/>
  <c r="R24" i="6"/>
  <c r="S24" i="6" s="1"/>
  <c r="R23" i="6"/>
  <c r="S23" i="6" s="1"/>
  <c r="R22" i="6"/>
  <c r="S22" i="6" s="1"/>
  <c r="R21" i="6"/>
  <c r="S21" i="6" s="1"/>
  <c r="R20" i="6"/>
  <c r="S20" i="6" s="1"/>
  <c r="R19" i="6"/>
  <c r="S19" i="6" s="1"/>
  <c r="R18" i="6"/>
  <c r="S18" i="6" s="1"/>
  <c r="R17" i="6"/>
  <c r="S17" i="6" s="1"/>
  <c r="R16" i="6"/>
  <c r="S16" i="6" s="1"/>
  <c r="R15" i="6"/>
  <c r="S15" i="6" s="1"/>
  <c r="R14" i="6"/>
  <c r="S14" i="6" s="1"/>
  <c r="R13" i="6"/>
  <c r="S13" i="6" s="1"/>
  <c r="R12" i="6"/>
  <c r="S12" i="6" s="1"/>
  <c r="R11" i="6"/>
  <c r="S11" i="6" s="1"/>
  <c r="R10" i="6"/>
  <c r="S10" i="6" s="1"/>
  <c r="R9" i="6"/>
  <c r="S9" i="6" s="1"/>
  <c r="R8" i="6"/>
  <c r="S8" i="6" s="1"/>
  <c r="R7" i="6"/>
  <c r="S7" i="6" s="1"/>
  <c r="R6" i="6"/>
  <c r="S4" i="6"/>
  <c r="S3" i="6"/>
  <c r="S5" i="6" s="1"/>
  <c r="R50" i="7"/>
  <c r="S50" i="7" s="1"/>
  <c r="R51" i="7"/>
  <c r="S51" i="7" s="1"/>
  <c r="R52" i="7"/>
  <c r="S52" i="7" s="1"/>
  <c r="R41" i="7"/>
  <c r="S41" i="7" s="1"/>
  <c r="S29" i="7"/>
  <c r="R29" i="7"/>
  <c r="R28" i="7"/>
  <c r="S28" i="7" s="1"/>
  <c r="R27" i="7"/>
  <c r="R26" i="7"/>
  <c r="S26" i="7" s="1"/>
  <c r="R25" i="7"/>
  <c r="R24" i="7"/>
  <c r="R23" i="7"/>
  <c r="R22" i="7"/>
  <c r="S22" i="7" s="1"/>
  <c r="R21" i="7"/>
  <c r="S21" i="7"/>
  <c r="R20" i="7"/>
  <c r="R10" i="7"/>
  <c r="S10" i="7" s="1"/>
  <c r="R11" i="7"/>
  <c r="S11" i="7" s="1"/>
  <c r="R12" i="7"/>
  <c r="S12" i="7" s="1"/>
  <c r="R9" i="7"/>
  <c r="P5" i="7"/>
  <c r="R49" i="7"/>
  <c r="S49" i="7" s="1"/>
  <c r="R48" i="7"/>
  <c r="S48" i="7" s="1"/>
  <c r="R47" i="7"/>
  <c r="S47" i="7" s="1"/>
  <c r="R46" i="7"/>
  <c r="S46" i="7" s="1"/>
  <c r="R45" i="7"/>
  <c r="S45" i="7" s="1"/>
  <c r="R44" i="7"/>
  <c r="S44" i="7" s="1"/>
  <c r="R43" i="7"/>
  <c r="S43" i="7" s="1"/>
  <c r="R42" i="7"/>
  <c r="S42" i="7" s="1"/>
  <c r="R40" i="7"/>
  <c r="S40" i="7" s="1"/>
  <c r="R39" i="7"/>
  <c r="S39" i="7" s="1"/>
  <c r="R38" i="7"/>
  <c r="S38" i="7" s="1"/>
  <c r="R37" i="7"/>
  <c r="S37" i="7" s="1"/>
  <c r="R36" i="7"/>
  <c r="S36" i="7" s="1"/>
  <c r="R35" i="7"/>
  <c r="S35" i="7" s="1"/>
  <c r="R34" i="7"/>
  <c r="S34" i="7" s="1"/>
  <c r="R33" i="7"/>
  <c r="S33" i="7" s="1"/>
  <c r="R32" i="7"/>
  <c r="S32" i="7" s="1"/>
  <c r="R31" i="7"/>
  <c r="S31" i="7" s="1"/>
  <c r="R30" i="7"/>
  <c r="R19" i="7"/>
  <c r="S19" i="7" s="1"/>
  <c r="R18" i="7"/>
  <c r="S18" i="7" s="1"/>
  <c r="R17" i="7"/>
  <c r="S17" i="7" s="1"/>
  <c r="R16" i="7"/>
  <c r="S16" i="7" s="1"/>
  <c r="R15" i="7"/>
  <c r="S15" i="7" s="1"/>
  <c r="R14" i="7"/>
  <c r="S14" i="7" s="1"/>
  <c r="R13" i="7"/>
  <c r="S13" i="7" s="1"/>
  <c r="S9" i="7"/>
  <c r="R8" i="7"/>
  <c r="S8" i="7" s="1"/>
  <c r="R7" i="7"/>
  <c r="S7" i="7" s="1"/>
  <c r="R6" i="7"/>
  <c r="S6" i="7" s="1"/>
  <c r="S4" i="7"/>
  <c r="S3" i="7"/>
  <c r="S41" i="4"/>
  <c r="R41" i="4"/>
  <c r="S20" i="4"/>
  <c r="R20" i="4"/>
  <c r="S34" i="3"/>
  <c r="R34" i="3"/>
  <c r="S22" i="3"/>
  <c r="R22" i="3"/>
  <c r="R36" i="4"/>
  <c r="S36" i="4" s="1"/>
  <c r="R37" i="4"/>
  <c r="S37" i="4" s="1"/>
  <c r="R38" i="4"/>
  <c r="S38" i="4" s="1"/>
  <c r="R39" i="4"/>
  <c r="S39" i="4" s="1"/>
  <c r="R40" i="4"/>
  <c r="S40" i="4" s="1"/>
  <c r="R35" i="4"/>
  <c r="S35" i="4" s="1"/>
  <c r="R34" i="4"/>
  <c r="S34" i="4" s="1"/>
  <c r="R33" i="4"/>
  <c r="S33" i="4" s="1"/>
  <c r="R32" i="4"/>
  <c r="S32" i="4" s="1"/>
  <c r="R31" i="4"/>
  <c r="S31" i="4" s="1"/>
  <c r="R30" i="4"/>
  <c r="S30" i="4" s="1"/>
  <c r="R29" i="4"/>
  <c r="S29" i="4" s="1"/>
  <c r="R28" i="4"/>
  <c r="S28" i="4" s="1"/>
  <c r="R27" i="4"/>
  <c r="S27" i="4" s="1"/>
  <c r="R26" i="4"/>
  <c r="S26" i="4" s="1"/>
  <c r="R25" i="4"/>
  <c r="S25" i="4" s="1"/>
  <c r="R24" i="4"/>
  <c r="S24" i="4" s="1"/>
  <c r="R23" i="4"/>
  <c r="S23" i="4" s="1"/>
  <c r="R22" i="4"/>
  <c r="S22" i="4" s="1"/>
  <c r="R21" i="4"/>
  <c r="S21" i="4" s="1"/>
  <c r="S11" i="4"/>
  <c r="S12" i="4"/>
  <c r="S16" i="4"/>
  <c r="S18" i="4"/>
  <c r="S4" i="4"/>
  <c r="R7" i="4"/>
  <c r="S7" i="4" s="1"/>
  <c r="R8" i="4"/>
  <c r="S8" i="4" s="1"/>
  <c r="R9" i="4"/>
  <c r="S9" i="4" s="1"/>
  <c r="R10" i="4"/>
  <c r="S10" i="4" s="1"/>
  <c r="R11" i="4"/>
  <c r="R12" i="4"/>
  <c r="R13" i="4"/>
  <c r="S13" i="4" s="1"/>
  <c r="R14" i="4"/>
  <c r="S14" i="4" s="1"/>
  <c r="R15" i="4"/>
  <c r="S15" i="4" s="1"/>
  <c r="R16" i="4"/>
  <c r="R17" i="4"/>
  <c r="S17" i="4" s="1"/>
  <c r="R18" i="4"/>
  <c r="R19" i="4"/>
  <c r="S19" i="4" s="1"/>
  <c r="S3" i="4"/>
  <c r="P5" i="4"/>
  <c r="R6" i="4"/>
  <c r="S6" i="4" s="1"/>
  <c r="S32" i="3"/>
  <c r="R31" i="3"/>
  <c r="S31" i="3" s="1"/>
  <c r="R32" i="3"/>
  <c r="R33" i="3"/>
  <c r="S33" i="3" s="1"/>
  <c r="R30" i="3"/>
  <c r="S30" i="3" s="1"/>
  <c r="R29" i="3"/>
  <c r="S29" i="3" s="1"/>
  <c r="R28" i="3"/>
  <c r="S28" i="3" s="1"/>
  <c r="R27" i="3"/>
  <c r="S27" i="3" s="1"/>
  <c r="R26" i="3"/>
  <c r="S26" i="3" s="1"/>
  <c r="R25" i="3"/>
  <c r="S25" i="3" s="1"/>
  <c r="R24" i="3"/>
  <c r="S24" i="3" s="1"/>
  <c r="R23" i="3"/>
  <c r="S23" i="3" s="1"/>
  <c r="S13" i="3"/>
  <c r="S16" i="3"/>
  <c r="S17" i="3"/>
  <c r="R7" i="3"/>
  <c r="S7" i="3" s="1"/>
  <c r="R8" i="3"/>
  <c r="S8" i="3" s="1"/>
  <c r="R9" i="3"/>
  <c r="S9" i="3" s="1"/>
  <c r="R10" i="3"/>
  <c r="S10" i="3" s="1"/>
  <c r="R11" i="3"/>
  <c r="S11" i="3" s="1"/>
  <c r="R12" i="3"/>
  <c r="S12" i="3" s="1"/>
  <c r="R13" i="3"/>
  <c r="R14" i="3"/>
  <c r="S14" i="3" s="1"/>
  <c r="R15" i="3"/>
  <c r="S15" i="3" s="1"/>
  <c r="R16" i="3"/>
  <c r="R17" i="3"/>
  <c r="R18" i="3"/>
  <c r="S18" i="3" s="1"/>
  <c r="R19" i="3"/>
  <c r="S19" i="3" s="1"/>
  <c r="R20" i="3"/>
  <c r="S20" i="3" s="1"/>
  <c r="R21" i="3"/>
  <c r="S21" i="3" s="1"/>
  <c r="R6" i="3"/>
  <c r="S6" i="3" s="1"/>
  <c r="R4" i="3"/>
  <c r="S4" i="3" s="1"/>
  <c r="R3" i="3"/>
  <c r="S3" i="3" s="1"/>
  <c r="R13" i="13"/>
  <c r="S13" i="13" s="1"/>
  <c r="S5" i="13"/>
  <c r="S6" i="13"/>
  <c r="S7" i="13"/>
  <c r="S8" i="13"/>
  <c r="S9" i="13"/>
  <c r="S10" i="13"/>
  <c r="S11" i="13"/>
  <c r="S12" i="13"/>
  <c r="R5" i="13"/>
  <c r="R6" i="13"/>
  <c r="R7" i="13"/>
  <c r="R8" i="13"/>
  <c r="R9" i="13"/>
  <c r="R10" i="13"/>
  <c r="R11" i="13"/>
  <c r="R12" i="13"/>
  <c r="R4" i="13"/>
  <c r="S4" i="13" s="1"/>
  <c r="R11" i="12"/>
  <c r="S11" i="12"/>
  <c r="S5" i="12"/>
  <c r="S6" i="12"/>
  <c r="S7" i="12"/>
  <c r="S8" i="12"/>
  <c r="S9" i="12"/>
  <c r="S10" i="12"/>
  <c r="R5" i="12"/>
  <c r="R6" i="12"/>
  <c r="R7" i="12"/>
  <c r="R8" i="12"/>
  <c r="R9" i="12"/>
  <c r="R10" i="12"/>
  <c r="R4" i="12"/>
  <c r="S4" i="12" s="1"/>
  <c r="Q15" i="2"/>
  <c r="R15" i="2"/>
  <c r="R7" i="2"/>
  <c r="R8" i="2"/>
  <c r="R9" i="2"/>
  <c r="R10" i="2"/>
  <c r="R11" i="2"/>
  <c r="R12" i="2"/>
  <c r="R13" i="2"/>
  <c r="R14" i="2"/>
  <c r="R3" i="2"/>
  <c r="R4" i="2"/>
  <c r="Q3" i="2"/>
  <c r="Q4" i="2"/>
  <c r="K3" i="1"/>
  <c r="Q7" i="2"/>
  <c r="Q8" i="2"/>
  <c r="Q9" i="2"/>
  <c r="Q10" i="2"/>
  <c r="Q11" i="2"/>
  <c r="Q12" i="2"/>
  <c r="Q13" i="2"/>
  <c r="Q14" i="2"/>
  <c r="Q6" i="2"/>
  <c r="R6" i="2" s="1"/>
  <c r="J12" i="1"/>
  <c r="C3" i="14" s="1"/>
  <c r="J20" i="1"/>
  <c r="K20" i="1" s="1"/>
  <c r="J21" i="1"/>
  <c r="K21" i="1" s="1"/>
  <c r="J22" i="1"/>
  <c r="K22" i="1" s="1"/>
  <c r="J23" i="1"/>
  <c r="K23" i="1" s="1"/>
  <c r="J24" i="1"/>
  <c r="K24" i="1" s="1"/>
  <c r="J25" i="1"/>
  <c r="K25" i="1" s="1"/>
  <c r="J26" i="1"/>
  <c r="K26" i="1" s="1"/>
  <c r="J27" i="1"/>
  <c r="K27" i="1" s="1"/>
  <c r="J28" i="1"/>
  <c r="K28" i="1" s="1"/>
  <c r="J29" i="1"/>
  <c r="K29" i="1" s="1"/>
  <c r="J7" i="1"/>
  <c r="K7" i="1" s="1"/>
  <c r="K8" i="1"/>
  <c r="K9" i="1"/>
  <c r="K10" i="1"/>
  <c r="J11" i="1"/>
  <c r="K11" i="1" s="1"/>
  <c r="J13" i="1"/>
  <c r="K13" i="1" s="1"/>
  <c r="J14" i="1"/>
  <c r="K14" i="1" s="1"/>
  <c r="J15" i="1"/>
  <c r="K15" i="1" s="1"/>
  <c r="J16" i="1"/>
  <c r="K16" i="1" s="1"/>
  <c r="J17" i="1"/>
  <c r="K17" i="1" s="1"/>
  <c r="J18" i="1"/>
  <c r="K18" i="1" s="1"/>
  <c r="J19" i="1"/>
  <c r="K19" i="1" s="1"/>
  <c r="K4" i="1"/>
  <c r="J6" i="1"/>
  <c r="K6" i="1" s="1"/>
  <c r="J3" i="1"/>
  <c r="O5" i="33" l="1"/>
  <c r="N61" i="33"/>
  <c r="N95" i="16"/>
  <c r="O5" i="16"/>
  <c r="O46" i="16"/>
  <c r="O95" i="16" s="1"/>
  <c r="N56" i="15"/>
  <c r="N5" i="15"/>
  <c r="F3" i="14"/>
  <c r="M56" i="15"/>
  <c r="S5" i="11"/>
  <c r="R26" i="11"/>
  <c r="S6" i="11"/>
  <c r="O5" i="32"/>
  <c r="N25" i="32"/>
  <c r="O6" i="32"/>
  <c r="P5" i="31"/>
  <c r="O25" i="31"/>
  <c r="P6" i="31"/>
  <c r="P5" i="30"/>
  <c r="O25" i="30"/>
  <c r="P6" i="30"/>
  <c r="N29" i="29"/>
  <c r="O6" i="29"/>
  <c r="O29" i="29" s="1"/>
  <c r="O5" i="28"/>
  <c r="N25" i="28"/>
  <c r="O6" i="28"/>
  <c r="O5" i="27"/>
  <c r="N25" i="27"/>
  <c r="O6" i="27"/>
  <c r="P5" i="26"/>
  <c r="O25" i="26"/>
  <c r="P6" i="26"/>
  <c r="P5" i="25"/>
  <c r="P6" i="25"/>
  <c r="P25" i="25" s="1"/>
  <c r="P6" i="20"/>
  <c r="O7" i="19"/>
  <c r="P11" i="18"/>
  <c r="O6" i="17"/>
  <c r="S6" i="6"/>
  <c r="S45" i="6"/>
  <c r="S68" i="6"/>
  <c r="R53" i="7"/>
  <c r="S53" i="7"/>
  <c r="S30" i="7"/>
  <c r="K30" i="1"/>
  <c r="S27" i="7"/>
  <c r="S25" i="7"/>
  <c r="S24" i="7"/>
  <c r="S23" i="7"/>
  <c r="S20" i="7"/>
  <c r="S5" i="7"/>
  <c r="S5" i="4"/>
  <c r="S5" i="3"/>
  <c r="K12" i="1"/>
  <c r="K5" i="1"/>
  <c r="O61" i="33" l="1"/>
  <c r="S26" i="11"/>
  <c r="O25" i="32"/>
  <c r="P25" i="31"/>
  <c r="P25" i="30"/>
  <c r="O25" i="28"/>
  <c r="O25" i="27"/>
  <c r="P25" i="26"/>
</calcChain>
</file>

<file path=xl/sharedStrings.xml><?xml version="1.0" encoding="utf-8"?>
<sst xmlns="http://schemas.openxmlformats.org/spreadsheetml/2006/main" count="324" uniqueCount="23">
  <si>
    <t>Common Name</t>
  </si>
  <si>
    <t xml:space="preserve">Average Summer </t>
  </si>
  <si>
    <t>Std. Summer</t>
  </si>
  <si>
    <t>Average Winter</t>
  </si>
  <si>
    <t>Std. Winter</t>
  </si>
  <si>
    <t>Pronghorn Antelope</t>
  </si>
  <si>
    <t>Rocky Mtn Elk</t>
  </si>
  <si>
    <t>Mule Deer</t>
  </si>
  <si>
    <t>μm</t>
  </si>
  <si>
    <t>10^-6</t>
  </si>
  <si>
    <t>X</t>
  </si>
  <si>
    <t>Y</t>
  </si>
  <si>
    <t>Mean</t>
  </si>
  <si>
    <t>Area</t>
  </si>
  <si>
    <t>Hair</t>
  </si>
  <si>
    <t>in</t>
  </si>
  <si>
    <t>out</t>
  </si>
  <si>
    <t>x</t>
  </si>
  <si>
    <t>y</t>
  </si>
  <si>
    <t>area</t>
  </si>
  <si>
    <t>wall</t>
  </si>
  <si>
    <t>no wall</t>
  </si>
  <si>
    <t>Average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</si>
</sst>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7" x14ac:knownFonts="1">
    <font>
      <sz val="11"/>
      <color theme="1"/>
      <name val="Calibri"/>
      <family val="2"/>
      <scheme val="minor"/>
    </font>
    <font>
      <sz val="11"/>
      <color theme="7"/>
      <name val="Calibri"/>
      <family val="2"/>
      <scheme val="minor"/>
    </font>
    <font>
      <sz val="11"/>
      <color theme="9"/>
      <name val="Calibri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8">
    <xf numFmtId="0" fontId="0" fillId="0" borderId="0" xfId="0"/>
    <xf numFmtId="164" fontId="0" fillId="0" borderId="0" xfId="0" applyNumberFormat="1"/>
    <xf numFmtId="0" fontId="1" fillId="0" borderId="0" xfId="0" applyFont="1"/>
    <xf numFmtId="0" fontId="2" fillId="0" borderId="0" xfId="0" applyFont="1"/>
    <xf numFmtId="0" fontId="3" fillId="0" borderId="0" xfId="0" applyFont="1"/>
    <xf numFmtId="2" fontId="0" fillId="0" borderId="0" xfId="0" applyNumberFormat="1"/>
    <xf numFmtId="0" fontId="2" fillId="2" borderId="0" xfId="0" applyFont="1" applyFill="1"/>
    <xf numFmtId="0" fontId="0" fillId="3" borderId="0" xfId="0" applyFill="1"/>
    <xf numFmtId="0" fontId="1" fillId="3" borderId="0" xfId="0" applyFont="1" applyFill="1"/>
    <xf numFmtId="0" fontId="0" fillId="2" borderId="0" xfId="0" applyFill="1"/>
    <xf numFmtId="0" fontId="4" fillId="0" borderId="1" xfId="0" applyFont="1" applyBorder="1"/>
    <xf numFmtId="0" fontId="0" fillId="0" borderId="1" xfId="0" applyBorder="1"/>
    <xf numFmtId="2" fontId="0" fillId="0" borderId="1" xfId="0" applyNumberFormat="1" applyBorder="1"/>
    <xf numFmtId="0" fontId="5" fillId="0" borderId="0" xfId="0" applyFont="1"/>
    <xf numFmtId="0" fontId="6" fillId="0" borderId="0" xfId="0" applyFont="1"/>
    <xf numFmtId="0" fontId="0" fillId="0" borderId="0" xfId="0" applyAlignment="1">
      <alignment horizontal="center"/>
    </xf>
    <xf numFmtId="164" fontId="0" fillId="0" borderId="0" xfId="0" applyNumberFormat="1" applyAlignment="1">
      <alignment horizontal="center"/>
    </xf>
    <xf numFmtId="2" fontId="0" fillId="0" borderId="0" xfId="0" applyNumberForma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660066"/>
      <color rgb="FFFF99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theme" Target="theme/theme1.xml"/><Relationship Id="rId45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customXml" Target="../customXml/item3.xml"/><Relationship Id="rId20" Type="http://schemas.openxmlformats.org/officeDocument/2006/relationships/worksheet" Target="worksheets/sheet20.xml"/><Relationship Id="rId41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tif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ti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tif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tif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jpe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4</xdr:col>
      <xdr:colOff>581025</xdr:colOff>
      <xdr:row>17</xdr:row>
      <xdr:rowOff>161925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D08D36DF-A8D2-46DA-9386-352E7A964870}"/>
            </a:ext>
          </a:extLst>
        </xdr:cNvPr>
        <xdr:cNvGrpSpPr/>
      </xdr:nvGrpSpPr>
      <xdr:grpSpPr>
        <a:xfrm>
          <a:off x="0" y="0"/>
          <a:ext cx="3005570" cy="3400425"/>
          <a:chOff x="0" y="180814"/>
          <a:chExt cx="3642102" cy="3842804"/>
        </a:xfrm>
      </xdr:grpSpPr>
      <xdr:pic>
        <xdr:nvPicPr>
          <xdr:cNvPr id="3" name="Picture 2">
            <a:extLst>
              <a:ext uri="{FF2B5EF4-FFF2-40B4-BE49-F238E27FC236}">
                <a16:creationId xmlns:a16="http://schemas.microsoft.com/office/drawing/2014/main" id="{CC5CEBA8-7CF9-4B8A-A4DE-F69C8A63C2B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80814"/>
            <a:ext cx="3642102" cy="3842804"/>
          </a:xfrm>
          <a:prstGeom prst="rect">
            <a:avLst/>
          </a:prstGeom>
        </xdr:spPr>
      </xdr:pic>
      <xdr:sp macro="" textlink="">
        <xdr:nvSpPr>
          <xdr:cNvPr id="4" name="TextBox 3">
            <a:extLst>
              <a:ext uri="{FF2B5EF4-FFF2-40B4-BE49-F238E27FC236}">
                <a16:creationId xmlns:a16="http://schemas.microsoft.com/office/drawing/2014/main" id="{F735E9D5-A815-45BA-9DBC-19A3C430BC8C}"/>
              </a:ext>
            </a:extLst>
          </xdr:cNvPr>
          <xdr:cNvSpPr txBox="1"/>
        </xdr:nvSpPr>
        <xdr:spPr>
          <a:xfrm>
            <a:off x="1473114" y="1734002"/>
            <a:ext cx="370797" cy="376867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 b="1" cap="none" spc="0">
                <a:ln w="12700" cmpd="sng">
                  <a:solidFill>
                    <a:schemeClr val="accent4"/>
                  </a:solidFill>
                  <a:prstDash val="solid"/>
                </a:ln>
                <a:gradFill>
                  <a:gsLst>
                    <a:gs pos="0">
                      <a:schemeClr val="accent4"/>
                    </a:gs>
                    <a:gs pos="4000">
                      <a:schemeClr val="accent4">
                        <a:lumMod val="60000"/>
                        <a:lumOff val="40000"/>
                      </a:schemeClr>
                    </a:gs>
                    <a:gs pos="87000">
                      <a:schemeClr val="accent4">
                        <a:lumMod val="20000"/>
                        <a:lumOff val="80000"/>
                      </a:schemeClr>
                    </a:gs>
                  </a:gsLst>
                  <a:lin ang="5400000"/>
                </a:gradFill>
                <a:effectLst/>
              </a:rPr>
              <a:t>1</a:t>
            </a:r>
          </a:p>
        </xdr:txBody>
      </xdr:sp>
      <xdr:sp macro="" textlink="">
        <xdr:nvSpPr>
          <xdr:cNvPr id="5" name="TextBox 4">
            <a:extLst>
              <a:ext uri="{FF2B5EF4-FFF2-40B4-BE49-F238E27FC236}">
                <a16:creationId xmlns:a16="http://schemas.microsoft.com/office/drawing/2014/main" id="{5BFD569F-D047-41EA-8A6A-5C3E61F650FD}"/>
              </a:ext>
            </a:extLst>
          </xdr:cNvPr>
          <xdr:cNvSpPr txBox="1"/>
        </xdr:nvSpPr>
        <xdr:spPr>
          <a:xfrm>
            <a:off x="2278251" y="1288555"/>
            <a:ext cx="370797" cy="376867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 b="1" cap="none" spc="0">
                <a:ln w="12700" cmpd="sng">
                  <a:solidFill>
                    <a:schemeClr val="accent4"/>
                  </a:solidFill>
                  <a:prstDash val="solid"/>
                </a:ln>
                <a:gradFill>
                  <a:gsLst>
                    <a:gs pos="0">
                      <a:schemeClr val="accent4"/>
                    </a:gs>
                    <a:gs pos="4000">
                      <a:schemeClr val="accent4">
                        <a:lumMod val="60000"/>
                        <a:lumOff val="40000"/>
                      </a:schemeClr>
                    </a:gs>
                    <a:gs pos="87000">
                      <a:schemeClr val="accent4">
                        <a:lumMod val="20000"/>
                        <a:lumOff val="80000"/>
                      </a:schemeClr>
                    </a:gs>
                  </a:gsLst>
                  <a:lin ang="5400000"/>
                </a:gradFill>
                <a:effectLst/>
              </a:rPr>
              <a:t>3</a:t>
            </a:r>
          </a:p>
        </xdr:txBody>
      </xdr:sp>
      <xdr:sp macro="" textlink="">
        <xdr:nvSpPr>
          <xdr:cNvPr id="6" name="TextBox 5">
            <a:extLst>
              <a:ext uri="{FF2B5EF4-FFF2-40B4-BE49-F238E27FC236}">
                <a16:creationId xmlns:a16="http://schemas.microsoft.com/office/drawing/2014/main" id="{936AA696-EA91-4618-9CF0-F5A30076E6AE}"/>
              </a:ext>
            </a:extLst>
          </xdr:cNvPr>
          <xdr:cNvSpPr txBox="1"/>
        </xdr:nvSpPr>
        <xdr:spPr>
          <a:xfrm>
            <a:off x="1163277" y="2358196"/>
            <a:ext cx="370797" cy="376867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 b="1" cap="none" spc="0">
                <a:ln w="12700" cmpd="sng">
                  <a:solidFill>
                    <a:schemeClr val="accent4"/>
                  </a:solidFill>
                  <a:prstDash val="solid"/>
                </a:ln>
                <a:gradFill>
                  <a:gsLst>
                    <a:gs pos="0">
                      <a:schemeClr val="accent4"/>
                    </a:gs>
                    <a:gs pos="4000">
                      <a:schemeClr val="accent4">
                        <a:lumMod val="60000"/>
                        <a:lumOff val="40000"/>
                      </a:schemeClr>
                    </a:gs>
                    <a:gs pos="87000">
                      <a:schemeClr val="accent4">
                        <a:lumMod val="20000"/>
                        <a:lumOff val="80000"/>
                      </a:schemeClr>
                    </a:gs>
                  </a:gsLst>
                  <a:lin ang="5400000"/>
                </a:gradFill>
                <a:effectLst/>
              </a:rPr>
              <a:t>5</a:t>
            </a:r>
          </a:p>
        </xdr:txBody>
      </xdr: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C1CAC7B0-9387-4FFF-B06E-227EB4163AA3}"/>
              </a:ext>
            </a:extLst>
          </xdr:cNvPr>
          <xdr:cNvSpPr txBox="1"/>
        </xdr:nvSpPr>
        <xdr:spPr>
          <a:xfrm>
            <a:off x="736557" y="1138221"/>
            <a:ext cx="373380" cy="376867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 b="1" cap="none" spc="0">
                <a:ln w="12700" cmpd="sng">
                  <a:solidFill>
                    <a:schemeClr val="accent4"/>
                  </a:solidFill>
                  <a:prstDash val="solid"/>
                </a:ln>
                <a:gradFill>
                  <a:gsLst>
                    <a:gs pos="0">
                      <a:schemeClr val="accent4"/>
                    </a:gs>
                    <a:gs pos="4000">
                      <a:schemeClr val="accent4">
                        <a:lumMod val="60000"/>
                        <a:lumOff val="40000"/>
                      </a:schemeClr>
                    </a:gs>
                    <a:gs pos="87000">
                      <a:schemeClr val="accent4">
                        <a:lumMod val="20000"/>
                        <a:lumOff val="80000"/>
                      </a:schemeClr>
                    </a:gs>
                  </a:gsLst>
                  <a:lin ang="5400000"/>
                </a:gradFill>
                <a:effectLst/>
              </a:rPr>
              <a:t>6</a:t>
            </a:r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E946B1B6-32C1-45F3-B157-398C79C2FC9D}"/>
              </a:ext>
            </a:extLst>
          </xdr:cNvPr>
          <xdr:cNvSpPr txBox="1"/>
        </xdr:nvSpPr>
        <xdr:spPr>
          <a:xfrm>
            <a:off x="1252134" y="957408"/>
            <a:ext cx="373380" cy="376867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 b="1" cap="none" spc="0">
                <a:ln w="12700" cmpd="sng">
                  <a:solidFill>
                    <a:schemeClr val="accent4"/>
                  </a:solidFill>
                  <a:prstDash val="solid"/>
                </a:ln>
                <a:gradFill>
                  <a:gsLst>
                    <a:gs pos="0">
                      <a:schemeClr val="accent4"/>
                    </a:gs>
                    <a:gs pos="4000">
                      <a:schemeClr val="accent4">
                        <a:lumMod val="60000"/>
                        <a:lumOff val="40000"/>
                      </a:schemeClr>
                    </a:gs>
                    <a:gs pos="87000">
                      <a:schemeClr val="accent4">
                        <a:lumMod val="20000"/>
                        <a:lumOff val="80000"/>
                      </a:schemeClr>
                    </a:gs>
                  </a:gsLst>
                  <a:lin ang="5400000"/>
                </a:gradFill>
                <a:effectLst/>
              </a:rPr>
              <a:t>2</a:t>
            </a:r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4AD05D7-5BDE-4944-B006-2F84FE49460A}"/>
              </a:ext>
            </a:extLst>
          </xdr:cNvPr>
          <xdr:cNvSpPr txBox="1"/>
        </xdr:nvSpPr>
        <xdr:spPr>
          <a:xfrm>
            <a:off x="2392551" y="2592350"/>
            <a:ext cx="370797" cy="376867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800" b="1" cap="none" spc="0">
                <a:ln w="12700" cmpd="sng">
                  <a:solidFill>
                    <a:schemeClr val="accent4"/>
                  </a:solidFill>
                  <a:prstDash val="solid"/>
                </a:ln>
                <a:gradFill>
                  <a:gsLst>
                    <a:gs pos="0">
                      <a:schemeClr val="accent4"/>
                    </a:gs>
                    <a:gs pos="4000">
                      <a:schemeClr val="accent4">
                        <a:lumMod val="60000"/>
                        <a:lumOff val="40000"/>
                      </a:schemeClr>
                    </a:gs>
                    <a:gs pos="87000">
                      <a:schemeClr val="accent4">
                        <a:lumMod val="20000"/>
                        <a:lumOff val="80000"/>
                      </a:schemeClr>
                    </a:gs>
                  </a:gsLst>
                  <a:lin ang="5400000"/>
                </a:gradFill>
                <a:effectLst/>
              </a:rPr>
              <a:t>4</a:t>
            </a:r>
          </a:p>
        </xdr:txBody>
      </xdr:sp>
      <xdr:sp macro="" textlink="">
        <xdr:nvSpPr>
          <xdr:cNvPr id="10" name="Oval 9">
            <a:extLst>
              <a:ext uri="{FF2B5EF4-FFF2-40B4-BE49-F238E27FC236}">
                <a16:creationId xmlns:a16="http://schemas.microsoft.com/office/drawing/2014/main" id="{067E4D72-E92A-4862-8F5D-4B19110A9AD6}"/>
              </a:ext>
            </a:extLst>
          </xdr:cNvPr>
          <xdr:cNvSpPr/>
        </xdr:nvSpPr>
        <xdr:spPr>
          <a:xfrm rot="1874833">
            <a:off x="371739" y="838746"/>
            <a:ext cx="2808363" cy="2197427"/>
          </a:xfrm>
          <a:prstGeom prst="ellipse">
            <a:avLst/>
          </a:prstGeom>
          <a:noFill/>
          <a:ln w="57150" cap="flat" cmpd="sng" algn="ctr">
            <a:solidFill>
              <a:schemeClr val="accent1"/>
            </a:solidFill>
            <a:prstDash val="dash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9B3FF009-99CA-4B75-8E57-AFC93BBDC7CD}"/>
              </a:ext>
            </a:extLst>
          </xdr:cNvPr>
          <xdr:cNvSpPr txBox="1"/>
        </xdr:nvSpPr>
        <xdr:spPr>
          <a:xfrm>
            <a:off x="2847168" y="1105201"/>
            <a:ext cx="165100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8</a:t>
            </a:r>
          </a:p>
        </xdr:txBody>
      </xdr:sp>
      <xdr:sp macro="" textlink="">
        <xdr:nvSpPr>
          <xdr:cNvPr id="12" name="TextBox 11">
            <a:extLst>
              <a:ext uri="{FF2B5EF4-FFF2-40B4-BE49-F238E27FC236}">
                <a16:creationId xmlns:a16="http://schemas.microsoft.com/office/drawing/2014/main" id="{74F48E52-686C-4A7D-9DC9-3CCB0D788CEE}"/>
              </a:ext>
            </a:extLst>
          </xdr:cNvPr>
          <xdr:cNvSpPr txBox="1"/>
        </xdr:nvSpPr>
        <xdr:spPr>
          <a:xfrm>
            <a:off x="3098585" y="1397775"/>
            <a:ext cx="165100" cy="185893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9</a:t>
            </a:r>
          </a:p>
        </xdr:txBody>
      </xdr: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C7BBED0B-3ECF-421E-9F11-175493AF213D}"/>
              </a:ext>
            </a:extLst>
          </xdr:cNvPr>
          <xdr:cNvSpPr txBox="1"/>
        </xdr:nvSpPr>
        <xdr:spPr>
          <a:xfrm>
            <a:off x="3073185" y="2156589"/>
            <a:ext cx="408940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10</a:t>
            </a:r>
          </a:p>
        </xdr:txBody>
      </xdr:sp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4C3DB865-E2E5-498D-8DCC-63F93BB0D4A3}"/>
              </a:ext>
            </a:extLst>
          </xdr:cNvPr>
          <xdr:cNvSpPr txBox="1"/>
        </xdr:nvSpPr>
        <xdr:spPr>
          <a:xfrm>
            <a:off x="3083345" y="2813803"/>
            <a:ext cx="378460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11</a:t>
            </a:r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95524B39-E1B4-4309-9A4A-A03477C09DFE}"/>
              </a:ext>
            </a:extLst>
          </xdr:cNvPr>
          <xdr:cNvSpPr txBox="1"/>
        </xdr:nvSpPr>
        <xdr:spPr>
          <a:xfrm>
            <a:off x="2704928" y="3025097"/>
            <a:ext cx="431757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12</a:t>
            </a:r>
          </a:p>
        </xdr:txBody>
      </xdr:sp>
      <xdr:sp macro="" textlink="">
        <xdr:nvSpPr>
          <xdr:cNvPr id="21" name="TextBox 20">
            <a:extLst>
              <a:ext uri="{FF2B5EF4-FFF2-40B4-BE49-F238E27FC236}">
                <a16:creationId xmlns:a16="http://schemas.microsoft.com/office/drawing/2014/main" id="{AC903660-2134-40E8-9A0C-D49733DB76CD}"/>
              </a:ext>
            </a:extLst>
          </xdr:cNvPr>
          <xdr:cNvSpPr txBox="1"/>
        </xdr:nvSpPr>
        <xdr:spPr>
          <a:xfrm>
            <a:off x="0" y="1543028"/>
            <a:ext cx="324556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19</a:t>
            </a:r>
          </a:p>
        </xdr:txBody>
      </xdr:sp>
      <xdr:sp macro="" textlink="">
        <xdr:nvSpPr>
          <xdr:cNvPr id="22" name="TextBox 21">
            <a:extLst>
              <a:ext uri="{FF2B5EF4-FFF2-40B4-BE49-F238E27FC236}">
                <a16:creationId xmlns:a16="http://schemas.microsoft.com/office/drawing/2014/main" id="{E23F0C9C-0319-4621-8A72-9E4B65DB2D7D}"/>
              </a:ext>
            </a:extLst>
          </xdr:cNvPr>
          <xdr:cNvSpPr txBox="1"/>
        </xdr:nvSpPr>
        <xdr:spPr>
          <a:xfrm>
            <a:off x="80245" y="977634"/>
            <a:ext cx="413644" cy="185893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20</a:t>
            </a:r>
          </a:p>
        </xdr:txBody>
      </xdr: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C5A3A938-874A-4692-8995-5F3D1AA4DD3B}"/>
              </a:ext>
            </a:extLst>
          </xdr:cNvPr>
          <xdr:cNvSpPr txBox="1"/>
        </xdr:nvSpPr>
        <xdr:spPr>
          <a:xfrm>
            <a:off x="734018" y="552601"/>
            <a:ext cx="399814" cy="185893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21</a:t>
            </a:r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FA2607F0-BC22-411C-8E2F-3E2478460276}"/>
              </a:ext>
            </a:extLst>
          </xdr:cNvPr>
          <xdr:cNvSpPr txBox="1"/>
        </xdr:nvSpPr>
        <xdr:spPr>
          <a:xfrm>
            <a:off x="1025646" y="371787"/>
            <a:ext cx="395350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22</a:t>
            </a:r>
          </a:p>
        </xdr:txBody>
      </xdr:sp>
      <xdr:sp macro="" textlink="">
        <xdr:nvSpPr>
          <xdr:cNvPr id="25" name="TextBox 24">
            <a:extLst>
              <a:ext uri="{FF2B5EF4-FFF2-40B4-BE49-F238E27FC236}">
                <a16:creationId xmlns:a16="http://schemas.microsoft.com/office/drawing/2014/main" id="{997CDB4D-0C06-4034-851A-491D493289EF}"/>
              </a:ext>
            </a:extLst>
          </xdr:cNvPr>
          <xdr:cNvSpPr txBox="1"/>
        </xdr:nvSpPr>
        <xdr:spPr>
          <a:xfrm>
            <a:off x="1435107" y="397187"/>
            <a:ext cx="400055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23</a:t>
            </a:r>
          </a:p>
        </xdr:txBody>
      </xdr:sp>
      <xdr:sp macro="" textlink="">
        <xdr:nvSpPr>
          <xdr:cNvPr id="26" name="TextBox 25">
            <a:extLst>
              <a:ext uri="{FF2B5EF4-FFF2-40B4-BE49-F238E27FC236}">
                <a16:creationId xmlns:a16="http://schemas.microsoft.com/office/drawing/2014/main" id="{C9AF575E-6FDD-44AE-9108-48CCA21AAB5A}"/>
              </a:ext>
            </a:extLst>
          </xdr:cNvPr>
          <xdr:cNvSpPr txBox="1"/>
        </xdr:nvSpPr>
        <xdr:spPr>
          <a:xfrm>
            <a:off x="2522048" y="738494"/>
            <a:ext cx="165100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7</a:t>
            </a:r>
          </a:p>
        </xdr:txBody>
      </xdr:sp>
      <xdr:sp macro="" textlink="">
        <xdr:nvSpPr>
          <xdr:cNvPr id="27" name="TextBox 26">
            <a:extLst>
              <a:ext uri="{FF2B5EF4-FFF2-40B4-BE49-F238E27FC236}">
                <a16:creationId xmlns:a16="http://schemas.microsoft.com/office/drawing/2014/main" id="{5BEADDC4-6E27-4E97-8714-E733CBDD808A}"/>
              </a:ext>
            </a:extLst>
          </xdr:cNvPr>
          <xdr:cNvSpPr txBox="1"/>
        </xdr:nvSpPr>
        <xdr:spPr>
          <a:xfrm>
            <a:off x="2123311" y="3170351"/>
            <a:ext cx="431757" cy="185893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13</a:t>
            </a:r>
          </a:p>
        </xdr:txBody>
      </xdr:sp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495C222E-F19F-4E38-96BB-ACA213062B6E}"/>
              </a:ext>
            </a:extLst>
          </xdr:cNvPr>
          <xdr:cNvSpPr txBox="1"/>
        </xdr:nvSpPr>
        <xdr:spPr>
          <a:xfrm>
            <a:off x="1361354" y="3150031"/>
            <a:ext cx="434340" cy="185893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14</a:t>
            </a:r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7544134D-B849-438E-A2EC-88561FCEF0B3}"/>
              </a:ext>
            </a:extLst>
          </xdr:cNvPr>
          <xdr:cNvSpPr txBox="1"/>
        </xdr:nvSpPr>
        <xdr:spPr>
          <a:xfrm>
            <a:off x="1130257" y="3160191"/>
            <a:ext cx="431757" cy="185893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15</a:t>
            </a:r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285110BB-C46D-4870-AC2C-5CB2B9551C85}"/>
              </a:ext>
            </a:extLst>
          </xdr:cNvPr>
          <xdr:cNvSpPr txBox="1"/>
        </xdr:nvSpPr>
        <xdr:spPr>
          <a:xfrm>
            <a:off x="593791" y="2777102"/>
            <a:ext cx="431757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16</a:t>
            </a:r>
          </a:p>
        </xdr:txBody>
      </xdr:sp>
      <xdr:sp macro="" textlink="">
        <xdr:nvSpPr>
          <xdr:cNvPr id="31" name="TextBox 30">
            <a:extLst>
              <a:ext uri="{FF2B5EF4-FFF2-40B4-BE49-F238E27FC236}">
                <a16:creationId xmlns:a16="http://schemas.microsoft.com/office/drawing/2014/main" id="{0BDFE2BC-FE46-434C-A831-71CBC9D01732}"/>
              </a:ext>
            </a:extLst>
          </xdr:cNvPr>
          <xdr:cNvSpPr txBox="1"/>
        </xdr:nvSpPr>
        <xdr:spPr>
          <a:xfrm>
            <a:off x="374598" y="2445579"/>
            <a:ext cx="431757" cy="18589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17</a:t>
            </a:r>
          </a:p>
        </xdr:txBody>
      </xdr:sp>
      <xdr:sp macro="" textlink="">
        <xdr:nvSpPr>
          <xdr:cNvPr id="32" name="TextBox 31">
            <a:extLst>
              <a:ext uri="{FF2B5EF4-FFF2-40B4-BE49-F238E27FC236}">
                <a16:creationId xmlns:a16="http://schemas.microsoft.com/office/drawing/2014/main" id="{300E8F68-1829-4934-85FF-EF1F35FAF9A5}"/>
              </a:ext>
            </a:extLst>
          </xdr:cNvPr>
          <xdr:cNvSpPr txBox="1"/>
        </xdr:nvSpPr>
        <xdr:spPr>
          <a:xfrm>
            <a:off x="188148" y="2268541"/>
            <a:ext cx="431757" cy="185892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1050" b="1" cap="none" spc="0">
                <a:ln w="12700" cmpd="sng">
                  <a:noFill/>
                  <a:prstDash val="solid"/>
                </a:ln>
                <a:solidFill>
                  <a:schemeClr val="accent6"/>
                </a:solidFill>
                <a:effectLst/>
              </a:rPr>
              <a:t>18</a:t>
            </a:r>
          </a:p>
        </xdr:txBody>
      </xdr:sp>
    </xdr:grp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590550</xdr:colOff>
      <xdr:row>30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6705458-9066-8339-4DA3-63914C632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67350" cy="5810250"/>
        </a:xfrm>
        <a:prstGeom prst="rect">
          <a:avLst/>
        </a:prstGeom>
      </xdr:spPr>
    </xdr:pic>
    <xdr:clientData/>
  </xdr:twoCellAnchor>
  <xdr:twoCellAnchor>
    <xdr:from>
      <xdr:col>2</xdr:col>
      <xdr:colOff>400050</xdr:colOff>
      <xdr:row>3</xdr:row>
      <xdr:rowOff>28575</xdr:rowOff>
    </xdr:from>
    <xdr:to>
      <xdr:col>3</xdr:col>
      <xdr:colOff>257175</xdr:colOff>
      <xdr:row>4</xdr:row>
      <xdr:rowOff>133350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86249A38-6AB4-49AF-9159-E61BDE3B8EA8}"/>
            </a:ext>
            <a:ext uri="{147F2762-F138-4A5C-976F-8EAC2B608ADB}">
              <a16:predDERef xmlns:a16="http://schemas.microsoft.com/office/drawing/2014/main" pred="{06705458-9066-8339-4DA3-63914C632BD7}"/>
            </a:ext>
          </a:extLst>
        </xdr:cNvPr>
        <xdr:cNvSpPr txBox="1"/>
      </xdr:nvSpPr>
      <xdr:spPr>
        <a:xfrm>
          <a:off x="1619250" y="6000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2</xdr:col>
      <xdr:colOff>238125</xdr:colOff>
      <xdr:row>6</xdr:row>
      <xdr:rowOff>95250</xdr:rowOff>
    </xdr:from>
    <xdr:to>
      <xdr:col>3</xdr:col>
      <xdr:colOff>192850</xdr:colOff>
      <xdr:row>9</xdr:row>
      <xdr:rowOff>63374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CAAF9673-053B-4ECC-84FE-023BA27AB5B4}"/>
            </a:ext>
            <a:ext uri="{147F2762-F138-4A5C-976F-8EAC2B608ADB}">
              <a16:predDERef xmlns:a16="http://schemas.microsoft.com/office/drawing/2014/main" pred="{86249A38-6AB4-49AF-9159-E61BDE3B8EA8}"/>
            </a:ext>
          </a:extLst>
        </xdr:cNvPr>
        <xdr:cNvSpPr txBox="1"/>
      </xdr:nvSpPr>
      <xdr:spPr>
        <a:xfrm>
          <a:off x="1457325" y="123825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3</xdr:col>
      <xdr:colOff>190500</xdr:colOff>
      <xdr:row>11</xdr:row>
      <xdr:rowOff>123825</xdr:rowOff>
    </xdr:from>
    <xdr:to>
      <xdr:col>4</xdr:col>
      <xdr:colOff>147607</xdr:colOff>
      <xdr:row>14</xdr:row>
      <xdr:rowOff>91949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C2120619-63FA-4FF2-AEC1-06F09D501B39}"/>
            </a:ext>
            <a:ext uri="{147F2762-F138-4A5C-976F-8EAC2B608ADB}">
              <a16:predDERef xmlns:a16="http://schemas.microsoft.com/office/drawing/2014/main" pred="{CAAF9673-053B-4ECC-84FE-023BA27AB5B4}"/>
            </a:ext>
          </a:extLst>
        </xdr:cNvPr>
        <xdr:cNvSpPr txBox="1"/>
      </xdr:nvSpPr>
      <xdr:spPr>
        <a:xfrm>
          <a:off x="2019300" y="221932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3</xdr:col>
      <xdr:colOff>304800</xdr:colOff>
      <xdr:row>15</xdr:row>
      <xdr:rowOff>123825</xdr:rowOff>
    </xdr:from>
    <xdr:to>
      <xdr:col>4</xdr:col>
      <xdr:colOff>261906</xdr:colOff>
      <xdr:row>18</xdr:row>
      <xdr:rowOff>91949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E13E867A-CE7F-4F6C-9D7B-2CED912DE7AF}"/>
            </a:ext>
            <a:ext uri="{147F2762-F138-4A5C-976F-8EAC2B608ADB}">
              <a16:predDERef xmlns:a16="http://schemas.microsoft.com/office/drawing/2014/main" pred="{C2120619-63FA-4FF2-AEC1-06F09D501B39}"/>
            </a:ext>
          </a:extLst>
        </xdr:cNvPr>
        <xdr:cNvSpPr txBox="1"/>
      </xdr:nvSpPr>
      <xdr:spPr>
        <a:xfrm>
          <a:off x="2133600" y="29813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552450</xdr:colOff>
      <xdr:row>20</xdr:row>
      <xdr:rowOff>47625</xdr:rowOff>
    </xdr:from>
    <xdr:to>
      <xdr:col>3</xdr:col>
      <xdr:colOff>507175</xdr:colOff>
      <xdr:row>23</xdr:row>
      <xdr:rowOff>15749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ECC332C5-237E-4DEF-A960-2A20D12B7DA2}"/>
            </a:ext>
            <a:ext uri="{147F2762-F138-4A5C-976F-8EAC2B608ADB}">
              <a16:predDERef xmlns:a16="http://schemas.microsoft.com/office/drawing/2014/main" pred="{E13E867A-CE7F-4F6C-9D7B-2CED912DE7AF}"/>
            </a:ext>
          </a:extLst>
        </xdr:cNvPr>
        <xdr:cNvSpPr txBox="1"/>
      </xdr:nvSpPr>
      <xdr:spPr>
        <a:xfrm>
          <a:off x="1771650" y="38576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0</xdr:col>
      <xdr:colOff>466725</xdr:colOff>
      <xdr:row>22</xdr:row>
      <xdr:rowOff>95250</xdr:rowOff>
    </xdr:from>
    <xdr:to>
      <xdr:col>1</xdr:col>
      <xdr:colOff>421450</xdr:colOff>
      <xdr:row>25</xdr:row>
      <xdr:rowOff>63374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F3B2B5FB-C8E9-4DBD-9F15-9C3F8E284927}"/>
            </a:ext>
            <a:ext uri="{147F2762-F138-4A5C-976F-8EAC2B608ADB}">
              <a16:predDERef xmlns:a16="http://schemas.microsoft.com/office/drawing/2014/main" pred="{ECC332C5-237E-4DEF-A960-2A20D12B7DA2}"/>
            </a:ext>
          </a:extLst>
        </xdr:cNvPr>
        <xdr:cNvSpPr txBox="1"/>
      </xdr:nvSpPr>
      <xdr:spPr>
        <a:xfrm>
          <a:off x="466725" y="428625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2</xdr:col>
      <xdr:colOff>114300</xdr:colOff>
      <xdr:row>24</xdr:row>
      <xdr:rowOff>142875</xdr:rowOff>
    </xdr:from>
    <xdr:to>
      <xdr:col>3</xdr:col>
      <xdr:colOff>71406</xdr:colOff>
      <xdr:row>27</xdr:row>
      <xdr:rowOff>110999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F3A69096-092B-413B-A6C0-B9FFE2DBD2C2}"/>
            </a:ext>
            <a:ext uri="{147F2762-F138-4A5C-976F-8EAC2B608ADB}">
              <a16:predDERef xmlns:a16="http://schemas.microsoft.com/office/drawing/2014/main" pred="{F3B2B5FB-C8E9-4DBD-9F15-9C3F8E284927}"/>
            </a:ext>
          </a:extLst>
        </xdr:cNvPr>
        <xdr:cNvSpPr txBox="1"/>
      </xdr:nvSpPr>
      <xdr:spPr>
        <a:xfrm>
          <a:off x="1333500" y="47148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4</xdr:col>
      <xdr:colOff>276225</xdr:colOff>
      <xdr:row>4</xdr:row>
      <xdr:rowOff>180975</xdr:rowOff>
    </xdr:from>
    <xdr:to>
      <xdr:col>5</xdr:col>
      <xdr:colOff>233332</xdr:colOff>
      <xdr:row>7</xdr:row>
      <xdr:rowOff>149098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98F7DBC1-EE2E-4F41-A4C7-7D7E96D1A8AB}"/>
            </a:ext>
            <a:ext uri="{147F2762-F138-4A5C-976F-8EAC2B608ADB}">
              <a16:predDERef xmlns:a16="http://schemas.microsoft.com/office/drawing/2014/main" pred="{F3A69096-092B-413B-A6C0-B9FFE2DBD2C2}"/>
            </a:ext>
          </a:extLst>
        </xdr:cNvPr>
        <xdr:cNvSpPr txBox="1"/>
      </xdr:nvSpPr>
      <xdr:spPr>
        <a:xfrm>
          <a:off x="2714625" y="942975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6</xdr:col>
      <xdr:colOff>152400</xdr:colOff>
      <xdr:row>3</xdr:row>
      <xdr:rowOff>47625</xdr:rowOff>
    </xdr:from>
    <xdr:to>
      <xdr:col>7</xdr:col>
      <xdr:colOff>109506</xdr:colOff>
      <xdr:row>6</xdr:row>
      <xdr:rowOff>15749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7C03F75-630F-4D6F-B014-6783469ABB68}"/>
            </a:ext>
            <a:ext uri="{147F2762-F138-4A5C-976F-8EAC2B608ADB}">
              <a16:predDERef xmlns:a16="http://schemas.microsoft.com/office/drawing/2014/main" pred="{98F7DBC1-EE2E-4F41-A4C7-7D7E96D1A8AB}"/>
            </a:ext>
          </a:extLst>
        </xdr:cNvPr>
        <xdr:cNvSpPr txBox="1"/>
      </xdr:nvSpPr>
      <xdr:spPr>
        <a:xfrm>
          <a:off x="3810000" y="6191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5</xdr:col>
      <xdr:colOff>428625</xdr:colOff>
      <xdr:row>6</xdr:row>
      <xdr:rowOff>123825</xdr:rowOff>
    </xdr:from>
    <xdr:to>
      <xdr:col>6</xdr:col>
      <xdr:colOff>385731</xdr:colOff>
      <xdr:row>9</xdr:row>
      <xdr:rowOff>91949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52D9D518-038A-45F5-924C-68B7A7ACD09C}"/>
            </a:ext>
            <a:ext uri="{147F2762-F138-4A5C-976F-8EAC2B608ADB}">
              <a16:predDERef xmlns:a16="http://schemas.microsoft.com/office/drawing/2014/main" pred="{A7C03F75-630F-4D6F-B014-6783469ABB68}"/>
            </a:ext>
          </a:extLst>
        </xdr:cNvPr>
        <xdr:cNvSpPr txBox="1"/>
      </xdr:nvSpPr>
      <xdr:spPr>
        <a:xfrm>
          <a:off x="3476625" y="12668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5</xdr:col>
      <xdr:colOff>76200</xdr:colOff>
      <xdr:row>10</xdr:row>
      <xdr:rowOff>28575</xdr:rowOff>
    </xdr:from>
    <xdr:to>
      <xdr:col>6</xdr:col>
      <xdr:colOff>33306</xdr:colOff>
      <xdr:row>12</xdr:row>
      <xdr:rowOff>187198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79F80545-504C-4A9E-99BA-14B71B631DE4}"/>
            </a:ext>
            <a:ext uri="{147F2762-F138-4A5C-976F-8EAC2B608ADB}">
              <a16:predDERef xmlns:a16="http://schemas.microsoft.com/office/drawing/2014/main" pred="{52D9D518-038A-45F5-924C-68B7A7ACD09C}"/>
            </a:ext>
          </a:extLst>
        </xdr:cNvPr>
        <xdr:cNvSpPr txBox="1"/>
      </xdr:nvSpPr>
      <xdr:spPr>
        <a:xfrm>
          <a:off x="3124200" y="193357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5</xdr:col>
      <xdr:colOff>200025</xdr:colOff>
      <xdr:row>13</xdr:row>
      <xdr:rowOff>19050</xdr:rowOff>
    </xdr:from>
    <xdr:to>
      <xdr:col>6</xdr:col>
      <xdr:colOff>157131</xdr:colOff>
      <xdr:row>15</xdr:row>
      <xdr:rowOff>177674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B309A0A9-9A31-4466-87F3-7F0C1F3B087D}"/>
            </a:ext>
            <a:ext uri="{147F2762-F138-4A5C-976F-8EAC2B608ADB}">
              <a16:predDERef xmlns:a16="http://schemas.microsoft.com/office/drawing/2014/main" pred="{79F80545-504C-4A9E-99BA-14B71B631DE4}"/>
            </a:ext>
          </a:extLst>
        </xdr:cNvPr>
        <xdr:cNvSpPr txBox="1"/>
      </xdr:nvSpPr>
      <xdr:spPr>
        <a:xfrm>
          <a:off x="3248025" y="24955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581025</xdr:colOff>
      <xdr:row>33</xdr:row>
      <xdr:rowOff>161925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D0CEE31-E49F-019A-964E-4A7C438339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067425" cy="6448425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9</xdr:row>
      <xdr:rowOff>76200</xdr:rowOff>
    </xdr:from>
    <xdr:to>
      <xdr:col>2</xdr:col>
      <xdr:colOff>85725</xdr:colOff>
      <xdr:row>10</xdr:row>
      <xdr:rowOff>180975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A0A2DEFD-4941-4472-BC72-A7430BD11E8E}"/>
            </a:ext>
            <a:ext uri="{147F2762-F138-4A5C-976F-8EAC2B608ADB}">
              <a16:predDERef xmlns:a16="http://schemas.microsoft.com/office/drawing/2014/main" pred="{8D0CEE31-E49F-019A-964E-4A7C43833989}"/>
            </a:ext>
          </a:extLst>
        </xdr:cNvPr>
        <xdr:cNvSpPr txBox="1"/>
      </xdr:nvSpPr>
      <xdr:spPr>
        <a:xfrm>
          <a:off x="838200" y="17907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38100</xdr:colOff>
      <xdr:row>19</xdr:row>
      <xdr:rowOff>38100</xdr:rowOff>
    </xdr:from>
    <xdr:to>
      <xdr:col>0</xdr:col>
      <xdr:colOff>602425</xdr:colOff>
      <xdr:row>22</xdr:row>
      <xdr:rowOff>6224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721B16D2-2001-4D48-8948-55169630DA8E}"/>
            </a:ext>
            <a:ext uri="{147F2762-F138-4A5C-976F-8EAC2B608ADB}">
              <a16:predDERef xmlns:a16="http://schemas.microsoft.com/office/drawing/2014/main" pred="{A0A2DEFD-4941-4472-BC72-A7430BD11E8E}"/>
            </a:ext>
          </a:extLst>
        </xdr:cNvPr>
        <xdr:cNvSpPr txBox="1"/>
      </xdr:nvSpPr>
      <xdr:spPr>
        <a:xfrm>
          <a:off x="38100" y="36576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0</xdr:col>
      <xdr:colOff>542925</xdr:colOff>
      <xdr:row>18</xdr:row>
      <xdr:rowOff>123825</xdr:rowOff>
    </xdr:from>
    <xdr:to>
      <xdr:col>1</xdr:col>
      <xdr:colOff>500032</xdr:colOff>
      <xdr:row>21</xdr:row>
      <xdr:rowOff>91949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02F63DF-5907-478F-8FF1-610D4C97E3CA}"/>
            </a:ext>
            <a:ext uri="{147F2762-F138-4A5C-976F-8EAC2B608ADB}">
              <a16:predDERef xmlns:a16="http://schemas.microsoft.com/office/drawing/2014/main" pred="{721B16D2-2001-4D48-8948-55169630DA8E}"/>
            </a:ext>
          </a:extLst>
        </xdr:cNvPr>
        <xdr:cNvSpPr txBox="1"/>
      </xdr:nvSpPr>
      <xdr:spPr>
        <a:xfrm>
          <a:off x="542925" y="355282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2</xdr:col>
      <xdr:colOff>285750</xdr:colOff>
      <xdr:row>14</xdr:row>
      <xdr:rowOff>85725</xdr:rowOff>
    </xdr:from>
    <xdr:to>
      <xdr:col>3</xdr:col>
      <xdr:colOff>242856</xdr:colOff>
      <xdr:row>17</xdr:row>
      <xdr:rowOff>53849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91A2073B-0A8E-43C8-99A1-5C18D2E4F859}"/>
            </a:ext>
            <a:ext uri="{147F2762-F138-4A5C-976F-8EAC2B608ADB}">
              <a16:predDERef xmlns:a16="http://schemas.microsoft.com/office/drawing/2014/main" pred="{A02F63DF-5907-478F-8FF1-610D4C97E3CA}"/>
            </a:ext>
          </a:extLst>
        </xdr:cNvPr>
        <xdr:cNvSpPr txBox="1"/>
      </xdr:nvSpPr>
      <xdr:spPr>
        <a:xfrm>
          <a:off x="1504950" y="27527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514350</xdr:colOff>
      <xdr:row>19</xdr:row>
      <xdr:rowOff>76200</xdr:rowOff>
    </xdr:from>
    <xdr:to>
      <xdr:col>3</xdr:col>
      <xdr:colOff>469075</xdr:colOff>
      <xdr:row>22</xdr:row>
      <xdr:rowOff>44324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646EEFE-1966-4AD6-8BF0-41E81EAB76EB}"/>
            </a:ext>
            <a:ext uri="{147F2762-F138-4A5C-976F-8EAC2B608ADB}">
              <a16:predDERef xmlns:a16="http://schemas.microsoft.com/office/drawing/2014/main" pred="{91A2073B-0A8E-43C8-99A1-5C18D2E4F859}"/>
            </a:ext>
          </a:extLst>
        </xdr:cNvPr>
        <xdr:cNvSpPr txBox="1"/>
      </xdr:nvSpPr>
      <xdr:spPr>
        <a:xfrm>
          <a:off x="1733550" y="36957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2</xdr:col>
      <xdr:colOff>219075</xdr:colOff>
      <xdr:row>24</xdr:row>
      <xdr:rowOff>171450</xdr:rowOff>
    </xdr:from>
    <xdr:to>
      <xdr:col>3</xdr:col>
      <xdr:colOff>173800</xdr:colOff>
      <xdr:row>27</xdr:row>
      <xdr:rowOff>139574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AFEC0D8C-BC43-4ED7-82F7-A43B06DF14EA}"/>
            </a:ext>
            <a:ext uri="{147F2762-F138-4A5C-976F-8EAC2B608ADB}">
              <a16:predDERef xmlns:a16="http://schemas.microsoft.com/office/drawing/2014/main" pred="{A646EEFE-1966-4AD6-8BF0-41E81EAB76EB}"/>
            </a:ext>
          </a:extLst>
        </xdr:cNvPr>
        <xdr:cNvSpPr txBox="1"/>
      </xdr:nvSpPr>
      <xdr:spPr>
        <a:xfrm>
          <a:off x="1438275" y="474345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3</xdr:col>
      <xdr:colOff>257175</xdr:colOff>
      <xdr:row>25</xdr:row>
      <xdr:rowOff>85725</xdr:rowOff>
    </xdr:from>
    <xdr:to>
      <xdr:col>4</xdr:col>
      <xdr:colOff>214281</xdr:colOff>
      <xdr:row>28</xdr:row>
      <xdr:rowOff>53849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748CFD9F-B281-40B5-8A78-8A003AB804EA}"/>
            </a:ext>
            <a:ext uri="{147F2762-F138-4A5C-976F-8EAC2B608ADB}">
              <a16:predDERef xmlns:a16="http://schemas.microsoft.com/office/drawing/2014/main" pred="{AFEC0D8C-BC43-4ED7-82F7-A43B06DF14EA}"/>
            </a:ext>
          </a:extLst>
        </xdr:cNvPr>
        <xdr:cNvSpPr txBox="1"/>
      </xdr:nvSpPr>
      <xdr:spPr>
        <a:xfrm>
          <a:off x="2085975" y="48482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4</xdr:col>
      <xdr:colOff>381000</xdr:colOff>
      <xdr:row>18</xdr:row>
      <xdr:rowOff>114300</xdr:rowOff>
    </xdr:from>
    <xdr:to>
      <xdr:col>5</xdr:col>
      <xdr:colOff>338107</xdr:colOff>
      <xdr:row>21</xdr:row>
      <xdr:rowOff>82423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5B92BE5F-F6F6-46F0-9F40-E2DE61B78560}"/>
            </a:ext>
            <a:ext uri="{147F2762-F138-4A5C-976F-8EAC2B608ADB}">
              <a16:predDERef xmlns:a16="http://schemas.microsoft.com/office/drawing/2014/main" pred="{748CFD9F-B281-40B5-8A78-8A003AB804EA}"/>
            </a:ext>
          </a:extLst>
        </xdr:cNvPr>
        <xdr:cNvSpPr txBox="1"/>
      </xdr:nvSpPr>
      <xdr:spPr>
        <a:xfrm>
          <a:off x="2819400" y="3543300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495300</xdr:colOff>
      <xdr:row>11</xdr:row>
      <xdr:rowOff>57150</xdr:rowOff>
    </xdr:from>
    <xdr:to>
      <xdr:col>4</xdr:col>
      <xdr:colOff>452406</xdr:colOff>
      <xdr:row>14</xdr:row>
      <xdr:rowOff>25274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3BC3C725-756E-4043-9ADB-AAF70283381E}"/>
            </a:ext>
            <a:ext uri="{147F2762-F138-4A5C-976F-8EAC2B608ADB}">
              <a16:predDERef xmlns:a16="http://schemas.microsoft.com/office/drawing/2014/main" pred="{5B92BE5F-F6F6-46F0-9F40-E2DE61B78560}"/>
            </a:ext>
          </a:extLst>
        </xdr:cNvPr>
        <xdr:cNvSpPr txBox="1"/>
      </xdr:nvSpPr>
      <xdr:spPr>
        <a:xfrm>
          <a:off x="2324100" y="21526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3</xdr:col>
      <xdr:colOff>457200</xdr:colOff>
      <xdr:row>5</xdr:row>
      <xdr:rowOff>114300</xdr:rowOff>
    </xdr:from>
    <xdr:to>
      <xdr:col>4</xdr:col>
      <xdr:colOff>414306</xdr:colOff>
      <xdr:row>8</xdr:row>
      <xdr:rowOff>82424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FF54BCD-1FAB-45CC-965A-754828AA276A}"/>
            </a:ext>
            <a:ext uri="{147F2762-F138-4A5C-976F-8EAC2B608ADB}">
              <a16:predDERef xmlns:a16="http://schemas.microsoft.com/office/drawing/2014/main" pred="{3BC3C725-756E-4043-9ADB-AAF70283381E}"/>
            </a:ext>
          </a:extLst>
        </xdr:cNvPr>
        <xdr:cNvSpPr txBox="1"/>
      </xdr:nvSpPr>
      <xdr:spPr>
        <a:xfrm>
          <a:off x="2286000" y="10668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5</xdr:col>
      <xdr:colOff>266700</xdr:colOff>
      <xdr:row>7</xdr:row>
      <xdr:rowOff>47625</xdr:rowOff>
    </xdr:from>
    <xdr:to>
      <xdr:col>6</xdr:col>
      <xdr:colOff>223806</xdr:colOff>
      <xdr:row>10</xdr:row>
      <xdr:rowOff>15748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AECFD851-543B-40F0-B1A7-0B68AFCAF590}"/>
            </a:ext>
            <a:ext uri="{147F2762-F138-4A5C-976F-8EAC2B608ADB}">
              <a16:predDERef xmlns:a16="http://schemas.microsoft.com/office/drawing/2014/main" pred="{BFF54BCD-1FAB-45CC-965A-754828AA276A}"/>
            </a:ext>
          </a:extLst>
        </xdr:cNvPr>
        <xdr:cNvSpPr txBox="1"/>
      </xdr:nvSpPr>
      <xdr:spPr>
        <a:xfrm>
          <a:off x="3314700" y="138112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6</xdr:col>
      <xdr:colOff>238125</xdr:colOff>
      <xdr:row>21</xdr:row>
      <xdr:rowOff>142875</xdr:rowOff>
    </xdr:from>
    <xdr:to>
      <xdr:col>7</xdr:col>
      <xdr:colOff>195231</xdr:colOff>
      <xdr:row>24</xdr:row>
      <xdr:rowOff>110999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CDE6DD14-7980-4EC0-9A5A-BF3F66F83481}"/>
            </a:ext>
            <a:ext uri="{147F2762-F138-4A5C-976F-8EAC2B608ADB}">
              <a16:predDERef xmlns:a16="http://schemas.microsoft.com/office/drawing/2014/main" pred="{AECFD851-543B-40F0-B1A7-0B68AFCAF590}"/>
            </a:ext>
          </a:extLst>
        </xdr:cNvPr>
        <xdr:cNvSpPr txBox="1"/>
      </xdr:nvSpPr>
      <xdr:spPr>
        <a:xfrm>
          <a:off x="3895725" y="41433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600075</xdr:colOff>
      <xdr:row>30</xdr:row>
      <xdr:rowOff>104775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9924D9-A3F7-11A6-6DA3-3F4E26A6A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76875" cy="5819775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24</xdr:row>
      <xdr:rowOff>57150</xdr:rowOff>
    </xdr:from>
    <xdr:to>
      <xdr:col>1</xdr:col>
      <xdr:colOff>571500</xdr:colOff>
      <xdr:row>25</xdr:row>
      <xdr:rowOff>161925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1D1AD7D-887F-447F-943D-C5498B3CC991}"/>
            </a:ext>
            <a:ext uri="{147F2762-F138-4A5C-976F-8EAC2B608ADB}">
              <a16:predDERef xmlns:a16="http://schemas.microsoft.com/office/drawing/2014/main" pred="{8B9924D9-A3F7-11A6-6DA3-3F4E26A6A760}"/>
            </a:ext>
          </a:extLst>
        </xdr:cNvPr>
        <xdr:cNvSpPr txBox="1"/>
      </xdr:nvSpPr>
      <xdr:spPr>
        <a:xfrm>
          <a:off x="714375" y="46291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2</xdr:col>
      <xdr:colOff>66675</xdr:colOff>
      <xdr:row>23</xdr:row>
      <xdr:rowOff>9525</xdr:rowOff>
    </xdr:from>
    <xdr:to>
      <xdr:col>3</xdr:col>
      <xdr:colOff>21400</xdr:colOff>
      <xdr:row>25</xdr:row>
      <xdr:rowOff>168149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7B4323C5-40F5-4E89-A2E9-15A4063E60E1}"/>
            </a:ext>
            <a:ext uri="{147F2762-F138-4A5C-976F-8EAC2B608ADB}">
              <a16:predDERef xmlns:a16="http://schemas.microsoft.com/office/drawing/2014/main" pred="{01D1AD7D-887F-447F-943D-C5498B3CC991}"/>
            </a:ext>
          </a:extLst>
        </xdr:cNvPr>
        <xdr:cNvSpPr txBox="1"/>
      </xdr:nvSpPr>
      <xdr:spPr>
        <a:xfrm>
          <a:off x="1285875" y="43910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19050</xdr:colOff>
      <xdr:row>19</xdr:row>
      <xdr:rowOff>28575</xdr:rowOff>
    </xdr:from>
    <xdr:to>
      <xdr:col>2</xdr:col>
      <xdr:colOff>585757</xdr:colOff>
      <xdr:row>21</xdr:row>
      <xdr:rowOff>187199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F7B750E4-03A3-40BF-BE57-89DFB519044B}"/>
            </a:ext>
            <a:ext uri="{147F2762-F138-4A5C-976F-8EAC2B608ADB}">
              <a16:predDERef xmlns:a16="http://schemas.microsoft.com/office/drawing/2014/main" pred="{7B4323C5-40F5-4E89-A2E9-15A4063E60E1}"/>
            </a:ext>
          </a:extLst>
        </xdr:cNvPr>
        <xdr:cNvSpPr txBox="1"/>
      </xdr:nvSpPr>
      <xdr:spPr>
        <a:xfrm>
          <a:off x="1238250" y="364807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4</xdr:col>
      <xdr:colOff>76200</xdr:colOff>
      <xdr:row>19</xdr:row>
      <xdr:rowOff>133350</xdr:rowOff>
    </xdr:from>
    <xdr:to>
      <xdr:col>5</xdr:col>
      <xdr:colOff>33306</xdr:colOff>
      <xdr:row>22</xdr:row>
      <xdr:rowOff>101474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D67EA68C-5D75-4C48-B1F5-252BE3F53EC7}"/>
            </a:ext>
            <a:ext uri="{147F2762-F138-4A5C-976F-8EAC2B608ADB}">
              <a16:predDERef xmlns:a16="http://schemas.microsoft.com/office/drawing/2014/main" pred="{F7B750E4-03A3-40BF-BE57-89DFB519044B}"/>
            </a:ext>
          </a:extLst>
        </xdr:cNvPr>
        <xdr:cNvSpPr txBox="1"/>
      </xdr:nvSpPr>
      <xdr:spPr>
        <a:xfrm>
          <a:off x="2514600" y="37528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161925</xdr:colOff>
      <xdr:row>15</xdr:row>
      <xdr:rowOff>171450</xdr:rowOff>
    </xdr:from>
    <xdr:to>
      <xdr:col>4</xdr:col>
      <xdr:colOff>116650</xdr:colOff>
      <xdr:row>18</xdr:row>
      <xdr:rowOff>139574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B673BDD-DEB4-43C7-81FB-8A99C679021D}"/>
            </a:ext>
            <a:ext uri="{147F2762-F138-4A5C-976F-8EAC2B608ADB}">
              <a16:predDERef xmlns:a16="http://schemas.microsoft.com/office/drawing/2014/main" pred="{D67EA68C-5D75-4C48-B1F5-252BE3F53EC7}"/>
            </a:ext>
          </a:extLst>
        </xdr:cNvPr>
        <xdr:cNvSpPr txBox="1"/>
      </xdr:nvSpPr>
      <xdr:spPr>
        <a:xfrm>
          <a:off x="1990725" y="302895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2</xdr:col>
      <xdr:colOff>600075</xdr:colOff>
      <xdr:row>11</xdr:row>
      <xdr:rowOff>0</xdr:rowOff>
    </xdr:from>
    <xdr:to>
      <xdr:col>3</xdr:col>
      <xdr:colOff>554800</xdr:colOff>
      <xdr:row>13</xdr:row>
      <xdr:rowOff>158624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10944BDA-F0EF-4471-AE80-5837D4C16548}"/>
            </a:ext>
            <a:ext uri="{147F2762-F138-4A5C-976F-8EAC2B608ADB}">
              <a16:predDERef xmlns:a16="http://schemas.microsoft.com/office/drawing/2014/main" pred="{4B673BDD-DEB4-43C7-81FB-8A99C679021D}"/>
            </a:ext>
          </a:extLst>
        </xdr:cNvPr>
        <xdr:cNvSpPr txBox="1"/>
      </xdr:nvSpPr>
      <xdr:spPr>
        <a:xfrm>
          <a:off x="1819275" y="20955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2</xdr:col>
      <xdr:colOff>238125</xdr:colOff>
      <xdr:row>4</xdr:row>
      <xdr:rowOff>66675</xdr:rowOff>
    </xdr:from>
    <xdr:to>
      <xdr:col>3</xdr:col>
      <xdr:colOff>195231</xdr:colOff>
      <xdr:row>7</xdr:row>
      <xdr:rowOff>34799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4079A1D9-85EF-48DF-BFED-91CACCB75F56}"/>
            </a:ext>
            <a:ext uri="{147F2762-F138-4A5C-976F-8EAC2B608ADB}">
              <a16:predDERef xmlns:a16="http://schemas.microsoft.com/office/drawing/2014/main" pred="{10944BDA-F0EF-4471-AE80-5837D4C16548}"/>
            </a:ext>
          </a:extLst>
        </xdr:cNvPr>
        <xdr:cNvSpPr txBox="1"/>
      </xdr:nvSpPr>
      <xdr:spPr>
        <a:xfrm>
          <a:off x="1457325" y="8286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3</xdr:col>
      <xdr:colOff>47625</xdr:colOff>
      <xdr:row>5</xdr:row>
      <xdr:rowOff>85725</xdr:rowOff>
    </xdr:from>
    <xdr:to>
      <xdr:col>4</xdr:col>
      <xdr:colOff>4732</xdr:colOff>
      <xdr:row>8</xdr:row>
      <xdr:rowOff>53848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C701809F-135A-4311-83E3-ACCF51295566}"/>
            </a:ext>
            <a:ext uri="{147F2762-F138-4A5C-976F-8EAC2B608ADB}">
              <a16:predDERef xmlns:a16="http://schemas.microsoft.com/office/drawing/2014/main" pred="{4079A1D9-85EF-48DF-BFED-91CACCB75F56}"/>
            </a:ext>
          </a:extLst>
        </xdr:cNvPr>
        <xdr:cNvSpPr txBox="1"/>
      </xdr:nvSpPr>
      <xdr:spPr>
        <a:xfrm>
          <a:off x="1876425" y="1038225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4</xdr:col>
      <xdr:colOff>38100</xdr:colOff>
      <xdr:row>9</xdr:row>
      <xdr:rowOff>95250</xdr:rowOff>
    </xdr:from>
    <xdr:to>
      <xdr:col>4</xdr:col>
      <xdr:colOff>604806</xdr:colOff>
      <xdr:row>12</xdr:row>
      <xdr:rowOff>63374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70E3AE66-D633-4FAA-988D-B2D29A7EF59F}"/>
            </a:ext>
            <a:ext uri="{147F2762-F138-4A5C-976F-8EAC2B608ADB}">
              <a16:predDERef xmlns:a16="http://schemas.microsoft.com/office/drawing/2014/main" pred="{C701809F-135A-4311-83E3-ACCF51295566}"/>
            </a:ext>
          </a:extLst>
        </xdr:cNvPr>
        <xdr:cNvSpPr txBox="1"/>
      </xdr:nvSpPr>
      <xdr:spPr>
        <a:xfrm>
          <a:off x="2476500" y="18097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4</xdr:col>
      <xdr:colOff>409575</xdr:colOff>
      <xdr:row>14</xdr:row>
      <xdr:rowOff>133350</xdr:rowOff>
    </xdr:from>
    <xdr:to>
      <xdr:col>5</xdr:col>
      <xdr:colOff>366681</xdr:colOff>
      <xdr:row>17</xdr:row>
      <xdr:rowOff>101474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A2E3774E-CC9D-4D5D-868E-56FACACFE9C1}"/>
            </a:ext>
            <a:ext uri="{147F2762-F138-4A5C-976F-8EAC2B608ADB}">
              <a16:predDERef xmlns:a16="http://schemas.microsoft.com/office/drawing/2014/main" pred="{70E3AE66-D633-4FAA-988D-B2D29A7EF59F}"/>
            </a:ext>
          </a:extLst>
        </xdr:cNvPr>
        <xdr:cNvSpPr txBox="1"/>
      </xdr:nvSpPr>
      <xdr:spPr>
        <a:xfrm>
          <a:off x="2847975" y="28003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5</xdr:col>
      <xdr:colOff>542925</xdr:colOff>
      <xdr:row>13</xdr:row>
      <xdr:rowOff>180975</xdr:rowOff>
    </xdr:from>
    <xdr:to>
      <xdr:col>6</xdr:col>
      <xdr:colOff>500031</xdr:colOff>
      <xdr:row>16</xdr:row>
      <xdr:rowOff>149098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8764A465-B00E-4DC6-BCF7-AF527CA5EC22}"/>
            </a:ext>
            <a:ext uri="{147F2762-F138-4A5C-976F-8EAC2B608ADB}">
              <a16:predDERef xmlns:a16="http://schemas.microsoft.com/office/drawing/2014/main" pred="{A2E3774E-CC9D-4D5D-868E-56FACACFE9C1}"/>
            </a:ext>
          </a:extLst>
        </xdr:cNvPr>
        <xdr:cNvSpPr txBox="1"/>
      </xdr:nvSpPr>
      <xdr:spPr>
        <a:xfrm>
          <a:off x="3590925" y="265747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4</xdr:col>
      <xdr:colOff>323850</xdr:colOff>
      <xdr:row>6</xdr:row>
      <xdr:rowOff>180975</xdr:rowOff>
    </xdr:from>
    <xdr:to>
      <xdr:col>5</xdr:col>
      <xdr:colOff>280956</xdr:colOff>
      <xdr:row>9</xdr:row>
      <xdr:rowOff>149099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4C47E59A-95AD-4C1D-815C-904DBECDF22A}"/>
            </a:ext>
            <a:ext uri="{147F2762-F138-4A5C-976F-8EAC2B608ADB}">
              <a16:predDERef xmlns:a16="http://schemas.microsoft.com/office/drawing/2014/main" pred="{8764A465-B00E-4DC6-BCF7-AF527CA5EC22}"/>
            </a:ext>
          </a:extLst>
        </xdr:cNvPr>
        <xdr:cNvSpPr txBox="1"/>
      </xdr:nvSpPr>
      <xdr:spPr>
        <a:xfrm>
          <a:off x="2762250" y="13239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5</xdr:col>
      <xdr:colOff>47625</xdr:colOff>
      <xdr:row>4</xdr:row>
      <xdr:rowOff>133350</xdr:rowOff>
    </xdr:from>
    <xdr:to>
      <xdr:col>6</xdr:col>
      <xdr:colOff>4732</xdr:colOff>
      <xdr:row>7</xdr:row>
      <xdr:rowOff>101474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A09088F5-6F42-43D7-B6C4-D59C4464D02C}"/>
            </a:ext>
            <a:ext uri="{147F2762-F138-4A5C-976F-8EAC2B608ADB}">
              <a16:predDERef xmlns:a16="http://schemas.microsoft.com/office/drawing/2014/main" pred="{4C47E59A-95AD-4C1D-815C-904DBECDF22A}"/>
            </a:ext>
          </a:extLst>
        </xdr:cNvPr>
        <xdr:cNvSpPr txBox="1"/>
      </xdr:nvSpPr>
      <xdr:spPr>
        <a:xfrm>
          <a:off x="3095625" y="8953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5</xdr:col>
      <xdr:colOff>542925</xdr:colOff>
      <xdr:row>3</xdr:row>
      <xdr:rowOff>66675</xdr:rowOff>
    </xdr:from>
    <xdr:to>
      <xdr:col>6</xdr:col>
      <xdr:colOff>500031</xdr:colOff>
      <xdr:row>6</xdr:row>
      <xdr:rowOff>34798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41A3380B-B827-4BDD-B128-81742F1C1883}"/>
            </a:ext>
            <a:ext uri="{147F2762-F138-4A5C-976F-8EAC2B608ADB}">
              <a16:predDERef xmlns:a16="http://schemas.microsoft.com/office/drawing/2014/main" pred="{A09088F5-6F42-43D7-B6C4-D59C4464D02C}"/>
            </a:ext>
          </a:extLst>
        </xdr:cNvPr>
        <xdr:cNvSpPr txBox="1"/>
      </xdr:nvSpPr>
      <xdr:spPr>
        <a:xfrm>
          <a:off x="3590925" y="63817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6</xdr:col>
      <xdr:colOff>314325</xdr:colOff>
      <xdr:row>1</xdr:row>
      <xdr:rowOff>161925</xdr:rowOff>
    </xdr:from>
    <xdr:to>
      <xdr:col>7</xdr:col>
      <xdr:colOff>271431</xdr:colOff>
      <xdr:row>4</xdr:row>
      <xdr:rowOff>130048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DFA1724C-88A2-4BB2-8B19-D7F80AEB8346}"/>
            </a:ext>
            <a:ext uri="{147F2762-F138-4A5C-976F-8EAC2B608ADB}">
              <a16:predDERef xmlns:a16="http://schemas.microsoft.com/office/drawing/2014/main" pred="{41A3380B-B827-4BDD-B128-81742F1C1883}"/>
            </a:ext>
          </a:extLst>
        </xdr:cNvPr>
        <xdr:cNvSpPr txBox="1"/>
      </xdr:nvSpPr>
      <xdr:spPr>
        <a:xfrm>
          <a:off x="3971925" y="35242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7</xdr:col>
      <xdr:colOff>9525</xdr:colOff>
      <xdr:row>0</xdr:row>
      <xdr:rowOff>123825</xdr:rowOff>
    </xdr:from>
    <xdr:to>
      <xdr:col>7</xdr:col>
      <xdr:colOff>576231</xdr:colOff>
      <xdr:row>3</xdr:row>
      <xdr:rowOff>91948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EF8096BB-2A93-429F-952B-F459DA95CFDC}"/>
            </a:ext>
            <a:ext uri="{147F2762-F138-4A5C-976F-8EAC2B608ADB}">
              <a16:predDERef xmlns:a16="http://schemas.microsoft.com/office/drawing/2014/main" pred="{DFA1724C-88A2-4BB2-8B19-D7F80AEB8346}"/>
            </a:ext>
          </a:extLst>
        </xdr:cNvPr>
        <xdr:cNvSpPr txBox="1"/>
      </xdr:nvSpPr>
      <xdr:spPr>
        <a:xfrm>
          <a:off x="4276725" y="12382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6</xdr:col>
      <xdr:colOff>304800</xdr:colOff>
      <xdr:row>11</xdr:row>
      <xdr:rowOff>114300</xdr:rowOff>
    </xdr:from>
    <xdr:to>
      <xdr:col>7</xdr:col>
      <xdr:colOff>261907</xdr:colOff>
      <xdr:row>14</xdr:row>
      <xdr:rowOff>82424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D28524F8-2F60-4CED-A4EA-C5EC215D2B99}"/>
            </a:ext>
            <a:ext uri="{147F2762-F138-4A5C-976F-8EAC2B608ADB}">
              <a16:predDERef xmlns:a16="http://schemas.microsoft.com/office/drawing/2014/main" pred="{EF8096BB-2A93-429F-952B-F459DA95CFDC}"/>
            </a:ext>
          </a:extLst>
        </xdr:cNvPr>
        <xdr:cNvSpPr txBox="1"/>
      </xdr:nvSpPr>
      <xdr:spPr>
        <a:xfrm>
          <a:off x="3962400" y="220980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6</xdr:col>
      <xdr:colOff>485775</xdr:colOff>
      <xdr:row>14</xdr:row>
      <xdr:rowOff>114300</xdr:rowOff>
    </xdr:from>
    <xdr:to>
      <xdr:col>7</xdr:col>
      <xdr:colOff>486826</xdr:colOff>
      <xdr:row>16</xdr:row>
      <xdr:rowOff>73690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B4FCF708-F350-46F0-884A-69325F89CE88}"/>
            </a:ext>
            <a:ext uri="{147F2762-F138-4A5C-976F-8EAC2B608ADB}">
              <a16:predDERef xmlns:a16="http://schemas.microsoft.com/office/drawing/2014/main" pred="{D28524F8-2F60-4CED-A4EA-C5EC215D2B99}"/>
            </a:ext>
          </a:extLst>
        </xdr:cNvPr>
        <xdr:cNvSpPr txBox="1"/>
      </xdr:nvSpPr>
      <xdr:spPr>
        <a:xfrm>
          <a:off x="4143375" y="2781300"/>
          <a:ext cx="610651" cy="3403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6</xdr:col>
      <xdr:colOff>419100</xdr:colOff>
      <xdr:row>16</xdr:row>
      <xdr:rowOff>104775</xdr:rowOff>
    </xdr:from>
    <xdr:to>
      <xdr:col>7</xdr:col>
      <xdr:colOff>376207</xdr:colOff>
      <xdr:row>19</xdr:row>
      <xdr:rowOff>74804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48E9C70A-8060-412B-A25E-2D9517B91492}"/>
            </a:ext>
            <a:ext uri="{147F2762-F138-4A5C-976F-8EAC2B608ADB}">
              <a16:predDERef xmlns:a16="http://schemas.microsoft.com/office/drawing/2014/main" pred="{B4FCF708-F350-46F0-884A-69325F89CE88}"/>
            </a:ext>
          </a:extLst>
        </xdr:cNvPr>
        <xdr:cNvSpPr txBox="1"/>
      </xdr:nvSpPr>
      <xdr:spPr>
        <a:xfrm>
          <a:off x="4076700" y="3152775"/>
          <a:ext cx="566707" cy="5415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7</xdr:col>
      <xdr:colOff>171450</xdr:colOff>
      <xdr:row>18</xdr:row>
      <xdr:rowOff>0</xdr:rowOff>
    </xdr:from>
    <xdr:to>
      <xdr:col>8</xdr:col>
      <xdr:colOff>128556</xdr:colOff>
      <xdr:row>20</xdr:row>
      <xdr:rowOff>158624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D432E225-EB4A-4CBB-8559-59B13C942B87}"/>
            </a:ext>
            <a:ext uri="{147F2762-F138-4A5C-976F-8EAC2B608ADB}">
              <a16:predDERef xmlns:a16="http://schemas.microsoft.com/office/drawing/2014/main" pred="{48E9C70A-8060-412B-A25E-2D9517B91492}"/>
            </a:ext>
          </a:extLst>
        </xdr:cNvPr>
        <xdr:cNvSpPr txBox="1"/>
      </xdr:nvSpPr>
      <xdr:spPr>
        <a:xfrm>
          <a:off x="4438650" y="3429000"/>
          <a:ext cx="566706" cy="539624"/>
        </a:xfrm>
        <a:prstGeom prst="rect">
          <a:avLst/>
        </a:prstGeom>
        <a:noFill/>
        <a:ln w="1270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7</xdr:col>
      <xdr:colOff>485775</xdr:colOff>
      <xdr:row>16</xdr:row>
      <xdr:rowOff>152400</xdr:rowOff>
    </xdr:from>
    <xdr:to>
      <xdr:col>8</xdr:col>
      <xdr:colOff>442881</xdr:colOff>
      <xdr:row>19</xdr:row>
      <xdr:rowOff>120523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7ECD35B-E052-41B4-A128-8F88B137143F}"/>
            </a:ext>
            <a:ext uri="{147F2762-F138-4A5C-976F-8EAC2B608ADB}">
              <a16:predDERef xmlns:a16="http://schemas.microsoft.com/office/drawing/2014/main" pred="{D432E225-EB4A-4CBB-8559-59B13C942B87}"/>
            </a:ext>
          </a:extLst>
        </xdr:cNvPr>
        <xdr:cNvSpPr txBox="1"/>
      </xdr:nvSpPr>
      <xdr:spPr>
        <a:xfrm>
          <a:off x="4752975" y="320040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461159</xdr:colOff>
      <xdr:row>45</xdr:row>
      <xdr:rowOff>28575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3B5B4B3-7BE4-4831-808D-01E18AF26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823860" cy="8044419"/>
        </a:xfrm>
        <a:prstGeom prst="rect">
          <a:avLst/>
        </a:prstGeom>
      </xdr:spPr>
    </xdr:pic>
    <xdr:clientData/>
  </xdr:twoCellAnchor>
  <xdr:oneCellAnchor>
    <xdr:from>
      <xdr:col>3</xdr:col>
      <xdr:colOff>583236</xdr:colOff>
      <xdr:row>21</xdr:row>
      <xdr:rowOff>35887</xdr:rowOff>
    </xdr:from>
    <xdr:ext cx="535659" cy="854763"/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60753AA-B403-4777-A6E2-1E733699E4E8}"/>
            </a:ext>
          </a:extLst>
        </xdr:cNvPr>
        <xdr:cNvSpPr/>
      </xdr:nvSpPr>
      <xdr:spPr>
        <a:xfrm>
          <a:off x="2423911" y="3776614"/>
          <a:ext cx="535659" cy="854763"/>
        </a:xfrm>
        <a:prstGeom prst="rect">
          <a:avLst/>
        </a:prstGeom>
        <a:noFill/>
      </xdr:spPr>
      <xdr:txBody>
        <a:bodyPr wrap="none" lIns="91440" tIns="45720" rIns="91440" bIns="45720">
          <a:no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2</a:t>
          </a:r>
        </a:p>
      </xdr:txBody>
    </xdr:sp>
    <xdr:clientData/>
  </xdr:oneCellAnchor>
  <xdr:oneCellAnchor>
    <xdr:from>
      <xdr:col>5</xdr:col>
      <xdr:colOff>399167</xdr:colOff>
      <xdr:row>16</xdr:row>
      <xdr:rowOff>20053</xdr:rowOff>
    </xdr:from>
    <xdr:ext cx="535659" cy="937629"/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0D6CEA11-6139-4387-A212-176E0430D9C0}"/>
            </a:ext>
          </a:extLst>
        </xdr:cNvPr>
        <xdr:cNvSpPr/>
      </xdr:nvSpPr>
      <xdr:spPr>
        <a:xfrm>
          <a:off x="3466959" y="2870131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3</a:t>
          </a:r>
        </a:p>
      </xdr:txBody>
    </xdr:sp>
    <xdr:clientData/>
  </xdr:oneCellAnchor>
  <xdr:oneCellAnchor>
    <xdr:from>
      <xdr:col>7</xdr:col>
      <xdr:colOff>224996</xdr:colOff>
      <xdr:row>19</xdr:row>
      <xdr:rowOff>33907</xdr:rowOff>
    </xdr:from>
    <xdr:ext cx="535659" cy="937629"/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775F8C5C-BF59-4C14-93EE-F14924F6BBB2}"/>
            </a:ext>
          </a:extLst>
        </xdr:cNvPr>
        <xdr:cNvSpPr/>
      </xdr:nvSpPr>
      <xdr:spPr>
        <a:xfrm>
          <a:off x="4519905" y="3418375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5</a:t>
          </a:r>
        </a:p>
      </xdr:txBody>
    </xdr:sp>
    <xdr:clientData/>
  </xdr:oneCellAnchor>
  <xdr:oneCellAnchor>
    <xdr:from>
      <xdr:col>10</xdr:col>
      <xdr:colOff>288332</xdr:colOff>
      <xdr:row>17</xdr:row>
      <xdr:rowOff>67554</xdr:rowOff>
    </xdr:from>
    <xdr:ext cx="535659" cy="937629"/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11266772-4656-43F0-B7C6-26E3F9FB7B99}"/>
            </a:ext>
          </a:extLst>
        </xdr:cNvPr>
        <xdr:cNvSpPr/>
      </xdr:nvSpPr>
      <xdr:spPr>
        <a:xfrm>
          <a:off x="6423916" y="3095762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9</a:t>
          </a:r>
        </a:p>
      </xdr:txBody>
    </xdr:sp>
    <xdr:clientData/>
  </xdr:oneCellAnchor>
  <xdr:oneCellAnchor>
    <xdr:from>
      <xdr:col>2</xdr:col>
      <xdr:colOff>577298</xdr:colOff>
      <xdr:row>26</xdr:row>
      <xdr:rowOff>59637</xdr:rowOff>
    </xdr:from>
    <xdr:ext cx="535659" cy="854763"/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1AAFEBED-F8D8-45DB-A772-C045DFC14BF6}"/>
            </a:ext>
          </a:extLst>
        </xdr:cNvPr>
        <xdr:cNvSpPr/>
      </xdr:nvSpPr>
      <xdr:spPr>
        <a:xfrm>
          <a:off x="1804415" y="4691014"/>
          <a:ext cx="535659" cy="854763"/>
        </a:xfrm>
        <a:prstGeom prst="rect">
          <a:avLst/>
        </a:prstGeom>
        <a:noFill/>
      </xdr:spPr>
      <xdr:txBody>
        <a:bodyPr wrap="none" lIns="91440" tIns="45720" rIns="91440" bIns="45720">
          <a:no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1</a:t>
          </a:r>
        </a:p>
      </xdr:txBody>
    </xdr:sp>
    <xdr:clientData/>
  </xdr:oneCellAnchor>
  <xdr:oneCellAnchor>
    <xdr:from>
      <xdr:col>5</xdr:col>
      <xdr:colOff>383335</xdr:colOff>
      <xdr:row>26</xdr:row>
      <xdr:rowOff>33907</xdr:rowOff>
    </xdr:from>
    <xdr:ext cx="535659" cy="854763"/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A3BABE0B-22F1-4030-A81B-2E88A6CAB5BB}"/>
            </a:ext>
          </a:extLst>
        </xdr:cNvPr>
        <xdr:cNvSpPr/>
      </xdr:nvSpPr>
      <xdr:spPr>
        <a:xfrm>
          <a:off x="3451127" y="4665284"/>
          <a:ext cx="535659" cy="854763"/>
        </a:xfrm>
        <a:prstGeom prst="rect">
          <a:avLst/>
        </a:prstGeom>
        <a:noFill/>
      </xdr:spPr>
      <xdr:txBody>
        <a:bodyPr wrap="none" lIns="91440" tIns="45720" rIns="91440" bIns="45720">
          <a:no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4</a:t>
          </a:r>
        </a:p>
      </xdr:txBody>
    </xdr:sp>
    <xdr:clientData/>
  </xdr:oneCellAnchor>
  <xdr:oneCellAnchor>
    <xdr:from>
      <xdr:col>8</xdr:col>
      <xdr:colOff>110202</xdr:colOff>
      <xdr:row>25</xdr:row>
      <xdr:rowOff>87346</xdr:rowOff>
    </xdr:from>
    <xdr:ext cx="535659" cy="854763"/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1B1270F2-25C6-4F66-88F3-894F874AF0F6}"/>
            </a:ext>
          </a:extLst>
        </xdr:cNvPr>
        <xdr:cNvSpPr/>
      </xdr:nvSpPr>
      <xdr:spPr>
        <a:xfrm>
          <a:off x="5018670" y="4540593"/>
          <a:ext cx="535659" cy="854763"/>
        </a:xfrm>
        <a:prstGeom prst="rect">
          <a:avLst/>
        </a:prstGeom>
        <a:noFill/>
      </xdr:spPr>
      <xdr:txBody>
        <a:bodyPr wrap="none" lIns="91440" tIns="45720" rIns="91440" bIns="45720">
          <a:no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7</a:t>
          </a:r>
        </a:p>
      </xdr:txBody>
    </xdr:sp>
    <xdr:clientData/>
  </xdr:oneCellAnchor>
  <xdr:oneCellAnchor>
    <xdr:from>
      <xdr:col>8</xdr:col>
      <xdr:colOff>490213</xdr:colOff>
      <xdr:row>21</xdr:row>
      <xdr:rowOff>71513</xdr:rowOff>
    </xdr:from>
    <xdr:ext cx="535659" cy="854763"/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6D7E67F3-7766-4851-9660-462BC336E183}"/>
            </a:ext>
          </a:extLst>
        </xdr:cNvPr>
        <xdr:cNvSpPr/>
      </xdr:nvSpPr>
      <xdr:spPr>
        <a:xfrm>
          <a:off x="5398681" y="3812240"/>
          <a:ext cx="535659" cy="854763"/>
        </a:xfrm>
        <a:prstGeom prst="rect">
          <a:avLst/>
        </a:prstGeom>
        <a:noFill/>
      </xdr:spPr>
      <xdr:txBody>
        <a:bodyPr wrap="none" lIns="91440" tIns="45720" rIns="91440" bIns="45720">
          <a:no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8</a:t>
          </a:r>
        </a:p>
      </xdr:txBody>
    </xdr:sp>
    <xdr:clientData/>
  </xdr:oneCellAnchor>
  <xdr:oneCellAnchor>
    <xdr:from>
      <xdr:col>6</xdr:col>
      <xdr:colOff>385315</xdr:colOff>
      <xdr:row>29</xdr:row>
      <xdr:rowOff>85368</xdr:rowOff>
    </xdr:from>
    <xdr:ext cx="535659" cy="854763"/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F7B94005-D63C-412D-BBF2-8B61CBE14859}"/>
            </a:ext>
          </a:extLst>
        </xdr:cNvPr>
        <xdr:cNvSpPr/>
      </xdr:nvSpPr>
      <xdr:spPr>
        <a:xfrm>
          <a:off x="4066666" y="5251134"/>
          <a:ext cx="535659" cy="854763"/>
        </a:xfrm>
        <a:prstGeom prst="rect">
          <a:avLst/>
        </a:prstGeom>
        <a:noFill/>
      </xdr:spPr>
      <xdr:txBody>
        <a:bodyPr wrap="none" lIns="91440" tIns="45720" rIns="91440" bIns="45720">
          <a:no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6</a:t>
          </a:r>
        </a:p>
      </xdr:txBody>
    </xdr:sp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45</xdr:row>
      <xdr:rowOff>28575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6CEADEE-304C-478D-8B90-3A5E430DC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8258175"/>
        </a:xfrm>
        <a:prstGeom prst="rect">
          <a:avLst/>
        </a:prstGeom>
      </xdr:spPr>
    </xdr:pic>
    <xdr:clientData/>
  </xdr:twoCellAnchor>
  <xdr:oneCellAnchor>
    <xdr:from>
      <xdr:col>4</xdr:col>
      <xdr:colOff>579120</xdr:colOff>
      <xdr:row>23</xdr:row>
      <xdr:rowOff>175260</xdr:rowOff>
    </xdr:from>
    <xdr:ext cx="535659" cy="937629"/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D21B575-4106-4A37-A5A1-294A40ED29C4}"/>
            </a:ext>
          </a:extLst>
        </xdr:cNvPr>
        <xdr:cNvSpPr/>
      </xdr:nvSpPr>
      <xdr:spPr>
        <a:xfrm>
          <a:off x="3017520" y="43815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3</a:t>
          </a:r>
        </a:p>
      </xdr:txBody>
    </xdr:sp>
    <xdr:clientData/>
  </xdr:oneCellAnchor>
  <xdr:oneCellAnchor>
    <xdr:from>
      <xdr:col>8</xdr:col>
      <xdr:colOff>76200</xdr:colOff>
      <xdr:row>22</xdr:row>
      <xdr:rowOff>160020</xdr:rowOff>
    </xdr:from>
    <xdr:ext cx="535659" cy="937629"/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F78E36D3-AFC5-4400-ACC0-153FB275A8B9}"/>
            </a:ext>
          </a:extLst>
        </xdr:cNvPr>
        <xdr:cNvSpPr/>
      </xdr:nvSpPr>
      <xdr:spPr>
        <a:xfrm>
          <a:off x="4953000" y="418338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3</a:t>
          </a:r>
        </a:p>
      </xdr:txBody>
    </xdr:sp>
    <xdr:clientData/>
  </xdr:oneCellAnchor>
  <xdr:oneCellAnchor>
    <xdr:from>
      <xdr:col>8</xdr:col>
      <xdr:colOff>304800</xdr:colOff>
      <xdr:row>17</xdr:row>
      <xdr:rowOff>99060</xdr:rowOff>
    </xdr:from>
    <xdr:ext cx="535659" cy="937629"/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8D458239-4113-43B4-96F5-0AF40B26D4D4}"/>
            </a:ext>
          </a:extLst>
        </xdr:cNvPr>
        <xdr:cNvSpPr/>
      </xdr:nvSpPr>
      <xdr:spPr>
        <a:xfrm>
          <a:off x="5181600" y="320802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3</a:t>
          </a:r>
        </a:p>
      </xdr:txBody>
    </xdr:sp>
    <xdr:clientData/>
  </xdr:oneCellAnchor>
  <xdr:oneCellAnchor>
    <xdr:from>
      <xdr:col>8</xdr:col>
      <xdr:colOff>167640</xdr:colOff>
      <xdr:row>11</xdr:row>
      <xdr:rowOff>160020</xdr:rowOff>
    </xdr:from>
    <xdr:ext cx="535659" cy="937629"/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A9B57E7E-AA3A-4F2A-B457-E2AD422E665E}"/>
            </a:ext>
          </a:extLst>
        </xdr:cNvPr>
        <xdr:cNvSpPr/>
      </xdr:nvSpPr>
      <xdr:spPr>
        <a:xfrm>
          <a:off x="5044440" y="21717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3</a:t>
          </a:r>
        </a:p>
      </xdr:txBody>
    </xdr:sp>
    <xdr:clientData/>
  </xdr:oneCellAnchor>
  <xdr:oneCellAnchor>
    <xdr:from>
      <xdr:col>4</xdr:col>
      <xdr:colOff>457200</xdr:colOff>
      <xdr:row>16</xdr:row>
      <xdr:rowOff>121920</xdr:rowOff>
    </xdr:from>
    <xdr:ext cx="535659" cy="937629"/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C6EB29DA-CC0E-4C7A-A0A5-C9399B6A0E8B}"/>
            </a:ext>
          </a:extLst>
        </xdr:cNvPr>
        <xdr:cNvSpPr/>
      </xdr:nvSpPr>
      <xdr:spPr>
        <a:xfrm>
          <a:off x="2895600" y="3048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</a:rPr>
            <a:t>3</a:t>
          </a:r>
        </a:p>
      </xdr:txBody>
    </xdr:sp>
    <xdr:clientData/>
  </xdr:oneCellAnchor>
  <xdr:twoCellAnchor>
    <xdr:from>
      <xdr:col>1</xdr:col>
      <xdr:colOff>297180</xdr:colOff>
      <xdr:row>12</xdr:row>
      <xdr:rowOff>15240</xdr:rowOff>
    </xdr:from>
    <xdr:to>
      <xdr:col>4</xdr:col>
      <xdr:colOff>426720</xdr:colOff>
      <xdr:row>20</xdr:row>
      <xdr:rowOff>175260</xdr:rowOff>
    </xdr:to>
    <xdr:sp macro="" textlink="">
      <xdr:nvSpPr>
        <xdr:cNvPr id="10" name="Freeform: Shape 9">
          <a:extLst>
            <a:ext uri="{FF2B5EF4-FFF2-40B4-BE49-F238E27FC236}">
              <a16:creationId xmlns:a16="http://schemas.microsoft.com/office/drawing/2014/main" id="{DAFCE89E-81FA-4DA6-8DDF-00A46AC7EC55}"/>
            </a:ext>
          </a:extLst>
        </xdr:cNvPr>
        <xdr:cNvSpPr/>
      </xdr:nvSpPr>
      <xdr:spPr>
        <a:xfrm>
          <a:off x="906780" y="2209800"/>
          <a:ext cx="1958340" cy="1623060"/>
        </a:xfrm>
        <a:custGeom>
          <a:avLst/>
          <a:gdLst>
            <a:gd name="connsiteX0" fmla="*/ 632460 w 1958340"/>
            <a:gd name="connsiteY0" fmla="*/ 144780 h 1623060"/>
            <a:gd name="connsiteX1" fmla="*/ 769620 w 1958340"/>
            <a:gd name="connsiteY1" fmla="*/ 38100 h 1623060"/>
            <a:gd name="connsiteX2" fmla="*/ 899160 w 1958340"/>
            <a:gd name="connsiteY2" fmla="*/ 0 h 1623060"/>
            <a:gd name="connsiteX3" fmla="*/ 1051560 w 1958340"/>
            <a:gd name="connsiteY3" fmla="*/ 38100 h 1623060"/>
            <a:gd name="connsiteX4" fmla="*/ 1356360 w 1958340"/>
            <a:gd name="connsiteY4" fmla="*/ 106680 h 1623060"/>
            <a:gd name="connsiteX5" fmla="*/ 1508760 w 1958340"/>
            <a:gd name="connsiteY5" fmla="*/ 175260 h 1623060"/>
            <a:gd name="connsiteX6" fmla="*/ 1630680 w 1958340"/>
            <a:gd name="connsiteY6" fmla="*/ 304800 h 1623060"/>
            <a:gd name="connsiteX7" fmla="*/ 1783080 w 1958340"/>
            <a:gd name="connsiteY7" fmla="*/ 419100 h 1623060"/>
            <a:gd name="connsiteX8" fmla="*/ 1958340 w 1958340"/>
            <a:gd name="connsiteY8" fmla="*/ 502920 h 1623060"/>
            <a:gd name="connsiteX9" fmla="*/ 1722120 w 1958340"/>
            <a:gd name="connsiteY9" fmla="*/ 624840 h 1623060"/>
            <a:gd name="connsiteX10" fmla="*/ 1584960 w 1958340"/>
            <a:gd name="connsiteY10" fmla="*/ 739140 h 1623060"/>
            <a:gd name="connsiteX11" fmla="*/ 1493520 w 1958340"/>
            <a:gd name="connsiteY11" fmla="*/ 815340 h 1623060"/>
            <a:gd name="connsiteX12" fmla="*/ 1348740 w 1958340"/>
            <a:gd name="connsiteY12" fmla="*/ 937260 h 1623060"/>
            <a:gd name="connsiteX13" fmla="*/ 1188720 w 1958340"/>
            <a:gd name="connsiteY13" fmla="*/ 1234440 h 1623060"/>
            <a:gd name="connsiteX14" fmla="*/ 1051560 w 1958340"/>
            <a:gd name="connsiteY14" fmla="*/ 1371600 h 1623060"/>
            <a:gd name="connsiteX15" fmla="*/ 982980 w 1958340"/>
            <a:gd name="connsiteY15" fmla="*/ 1623060 h 1623060"/>
            <a:gd name="connsiteX16" fmla="*/ 853440 w 1958340"/>
            <a:gd name="connsiteY16" fmla="*/ 1623060 h 1623060"/>
            <a:gd name="connsiteX17" fmla="*/ 754380 w 1958340"/>
            <a:gd name="connsiteY17" fmla="*/ 1615440 h 1623060"/>
            <a:gd name="connsiteX18" fmla="*/ 693420 w 1958340"/>
            <a:gd name="connsiteY18" fmla="*/ 1463040 h 1623060"/>
            <a:gd name="connsiteX19" fmla="*/ 495300 w 1958340"/>
            <a:gd name="connsiteY19" fmla="*/ 1280160 h 1623060"/>
            <a:gd name="connsiteX20" fmla="*/ 251460 w 1958340"/>
            <a:gd name="connsiteY20" fmla="*/ 1112520 h 1623060"/>
            <a:gd name="connsiteX21" fmla="*/ 0 w 1958340"/>
            <a:gd name="connsiteY21" fmla="*/ 960120 h 1623060"/>
            <a:gd name="connsiteX22" fmla="*/ 114300 w 1958340"/>
            <a:gd name="connsiteY22" fmla="*/ 647700 h 1623060"/>
            <a:gd name="connsiteX23" fmla="*/ 236220 w 1958340"/>
            <a:gd name="connsiteY23" fmla="*/ 533400 h 1623060"/>
            <a:gd name="connsiteX24" fmla="*/ 327660 w 1958340"/>
            <a:gd name="connsiteY24" fmla="*/ 403860 h 1623060"/>
            <a:gd name="connsiteX25" fmla="*/ 419100 w 1958340"/>
            <a:gd name="connsiteY25" fmla="*/ 388620 h 1623060"/>
            <a:gd name="connsiteX26" fmla="*/ 579120 w 1958340"/>
            <a:gd name="connsiteY26" fmla="*/ 182880 h 1623060"/>
            <a:gd name="connsiteX27" fmla="*/ 632460 w 1958340"/>
            <a:gd name="connsiteY27" fmla="*/ 144780 h 162306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</a:cxnLst>
          <a:rect l="l" t="t" r="r" b="b"/>
          <a:pathLst>
            <a:path w="1958340" h="1623060">
              <a:moveTo>
                <a:pt x="632460" y="144780"/>
              </a:moveTo>
              <a:lnTo>
                <a:pt x="769620" y="38100"/>
              </a:lnTo>
              <a:lnTo>
                <a:pt x="899160" y="0"/>
              </a:lnTo>
              <a:lnTo>
                <a:pt x="1051560" y="38100"/>
              </a:lnTo>
              <a:lnTo>
                <a:pt x="1356360" y="106680"/>
              </a:lnTo>
              <a:lnTo>
                <a:pt x="1508760" y="175260"/>
              </a:lnTo>
              <a:lnTo>
                <a:pt x="1630680" y="304800"/>
              </a:lnTo>
              <a:lnTo>
                <a:pt x="1783080" y="419100"/>
              </a:lnTo>
              <a:lnTo>
                <a:pt x="1958340" y="502920"/>
              </a:lnTo>
              <a:lnTo>
                <a:pt x="1722120" y="624840"/>
              </a:lnTo>
              <a:lnTo>
                <a:pt x="1584960" y="739140"/>
              </a:lnTo>
              <a:lnTo>
                <a:pt x="1493520" y="815340"/>
              </a:lnTo>
              <a:lnTo>
                <a:pt x="1348740" y="937260"/>
              </a:lnTo>
              <a:lnTo>
                <a:pt x="1188720" y="1234440"/>
              </a:lnTo>
              <a:lnTo>
                <a:pt x="1051560" y="1371600"/>
              </a:lnTo>
              <a:lnTo>
                <a:pt x="982980" y="1623060"/>
              </a:lnTo>
              <a:lnTo>
                <a:pt x="853440" y="1623060"/>
              </a:lnTo>
              <a:lnTo>
                <a:pt x="754380" y="1615440"/>
              </a:lnTo>
              <a:lnTo>
                <a:pt x="693420" y="1463040"/>
              </a:lnTo>
              <a:lnTo>
                <a:pt x="495300" y="1280160"/>
              </a:lnTo>
              <a:lnTo>
                <a:pt x="251460" y="1112520"/>
              </a:lnTo>
              <a:lnTo>
                <a:pt x="0" y="960120"/>
              </a:lnTo>
              <a:lnTo>
                <a:pt x="114300" y="647700"/>
              </a:lnTo>
              <a:lnTo>
                <a:pt x="236220" y="533400"/>
              </a:lnTo>
              <a:lnTo>
                <a:pt x="327660" y="403860"/>
              </a:lnTo>
              <a:lnTo>
                <a:pt x="419100" y="388620"/>
              </a:lnTo>
              <a:lnTo>
                <a:pt x="579120" y="182880"/>
              </a:lnTo>
              <a:lnTo>
                <a:pt x="632460" y="144780"/>
              </a:lnTo>
              <a:close/>
            </a:path>
          </a:pathLst>
        </a:custGeom>
        <a:noFill/>
        <a:ln w="28575" cap="flat" cmpd="sng" algn="ctr">
          <a:solidFill>
            <a:schemeClr val="accent2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ctr">
          <a:scene3d>
            <a:camera prst="orthographicFront"/>
            <a:lightRig rig="soft" dir="t">
              <a:rot lat="0" lon="0" rev="15600000"/>
            </a:lightRig>
          </a:scene3d>
          <a:sp3d extrusionH="57150" prstMaterial="softEdge">
            <a:bevelT w="25400" h="38100"/>
          </a:sp3d>
        </a:bodyPr>
        <a:lstStyle/>
        <a:p>
          <a:pPr algn="ctr"/>
          <a:r>
            <a:rPr lang="en-US" sz="5400" b="1" cap="none" spc="0">
              <a:ln/>
              <a:solidFill>
                <a:schemeClr val="accent4"/>
              </a:solidFill>
              <a:effectLst/>
              <a:latin typeface="+mn-lt"/>
            </a:rPr>
            <a:t>6</a:t>
          </a: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581025</xdr:colOff>
      <xdr:row>33</xdr:row>
      <xdr:rowOff>161925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D6D240-5206-ED7A-DB58-19D743EC51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067425" cy="6448425"/>
        </a:xfrm>
        <a:prstGeom prst="rect">
          <a:avLst/>
        </a:prstGeom>
      </xdr:spPr>
    </xdr:pic>
    <xdr:clientData/>
  </xdr:twoCellAnchor>
  <xdr:twoCellAnchor>
    <xdr:from>
      <xdr:col>3</xdr:col>
      <xdr:colOff>333375</xdr:colOff>
      <xdr:row>3</xdr:row>
      <xdr:rowOff>123825</xdr:rowOff>
    </xdr:from>
    <xdr:to>
      <xdr:col>4</xdr:col>
      <xdr:colOff>190500</xdr:colOff>
      <xdr:row>5</xdr:row>
      <xdr:rowOff>38100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D8CE8F76-407F-4E91-8CEE-20D843E9CCC0}"/>
            </a:ext>
            <a:ext uri="{147F2762-F138-4A5C-976F-8EAC2B608ADB}">
              <a16:predDERef xmlns:a16="http://schemas.microsoft.com/office/drawing/2014/main" pred="{8FD6D240-5206-ED7A-DB58-19D743EC5142}"/>
            </a:ext>
          </a:extLst>
        </xdr:cNvPr>
        <xdr:cNvSpPr txBox="1"/>
      </xdr:nvSpPr>
      <xdr:spPr>
        <a:xfrm>
          <a:off x="2162175" y="6953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5</xdr:col>
      <xdr:colOff>428625</xdr:colOff>
      <xdr:row>4</xdr:row>
      <xdr:rowOff>38100</xdr:rowOff>
    </xdr:from>
    <xdr:to>
      <xdr:col>6</xdr:col>
      <xdr:colOff>383350</xdr:colOff>
      <xdr:row>7</xdr:row>
      <xdr:rowOff>6224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39E2F49-403C-432D-9133-54048830731C}"/>
            </a:ext>
            <a:ext uri="{147F2762-F138-4A5C-976F-8EAC2B608ADB}">
              <a16:predDERef xmlns:a16="http://schemas.microsoft.com/office/drawing/2014/main" pred="{D8CE8F76-407F-4E91-8CEE-20D843E9CCC0}"/>
            </a:ext>
          </a:extLst>
        </xdr:cNvPr>
        <xdr:cNvSpPr txBox="1"/>
      </xdr:nvSpPr>
      <xdr:spPr>
        <a:xfrm>
          <a:off x="3476625" y="8001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4</xdr:col>
      <xdr:colOff>76200</xdr:colOff>
      <xdr:row>7</xdr:row>
      <xdr:rowOff>66675</xdr:rowOff>
    </xdr:from>
    <xdr:to>
      <xdr:col>5</xdr:col>
      <xdr:colOff>33307</xdr:colOff>
      <xdr:row>10</xdr:row>
      <xdr:rowOff>34799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24F4612-6383-401E-88CF-C95BEF16C3B2}"/>
            </a:ext>
            <a:ext uri="{147F2762-F138-4A5C-976F-8EAC2B608ADB}">
              <a16:predDERef xmlns:a16="http://schemas.microsoft.com/office/drawing/2014/main" pred="{839E2F49-403C-432D-9133-54048830731C}"/>
            </a:ext>
          </a:extLst>
        </xdr:cNvPr>
        <xdr:cNvSpPr txBox="1"/>
      </xdr:nvSpPr>
      <xdr:spPr>
        <a:xfrm>
          <a:off x="2514600" y="140017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5</xdr:col>
      <xdr:colOff>114300</xdr:colOff>
      <xdr:row>9</xdr:row>
      <xdr:rowOff>47625</xdr:rowOff>
    </xdr:from>
    <xdr:to>
      <xdr:col>6</xdr:col>
      <xdr:colOff>71406</xdr:colOff>
      <xdr:row>12</xdr:row>
      <xdr:rowOff>15749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72F7C5CC-B8F8-4939-95CE-D75A6608B59E}"/>
            </a:ext>
            <a:ext uri="{147F2762-F138-4A5C-976F-8EAC2B608ADB}">
              <a16:predDERef xmlns:a16="http://schemas.microsoft.com/office/drawing/2014/main" pred="{724F4612-6383-401E-88CF-C95BEF16C3B2}"/>
            </a:ext>
          </a:extLst>
        </xdr:cNvPr>
        <xdr:cNvSpPr txBox="1"/>
      </xdr:nvSpPr>
      <xdr:spPr>
        <a:xfrm>
          <a:off x="3162300" y="17621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457200</xdr:colOff>
      <xdr:row>10</xdr:row>
      <xdr:rowOff>114300</xdr:rowOff>
    </xdr:from>
    <xdr:to>
      <xdr:col>4</xdr:col>
      <xdr:colOff>411925</xdr:colOff>
      <xdr:row>13</xdr:row>
      <xdr:rowOff>82424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701EC1C-6077-4C17-8C19-7441369399E8}"/>
            </a:ext>
            <a:ext uri="{147F2762-F138-4A5C-976F-8EAC2B608ADB}">
              <a16:predDERef xmlns:a16="http://schemas.microsoft.com/office/drawing/2014/main" pred="{72F7C5CC-B8F8-4939-95CE-D75A6608B59E}"/>
            </a:ext>
          </a:extLst>
        </xdr:cNvPr>
        <xdr:cNvSpPr txBox="1"/>
      </xdr:nvSpPr>
      <xdr:spPr>
        <a:xfrm>
          <a:off x="2286000" y="20193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4</xdr:col>
      <xdr:colOff>581025</xdr:colOff>
      <xdr:row>13</xdr:row>
      <xdr:rowOff>104775</xdr:rowOff>
    </xdr:from>
    <xdr:to>
      <xdr:col>5</xdr:col>
      <xdr:colOff>535750</xdr:colOff>
      <xdr:row>16</xdr:row>
      <xdr:rowOff>72899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AAF9E2B1-D884-4735-B1F4-1FBBC847BAF6}"/>
            </a:ext>
            <a:ext uri="{147F2762-F138-4A5C-976F-8EAC2B608ADB}">
              <a16:predDERef xmlns:a16="http://schemas.microsoft.com/office/drawing/2014/main" pred="{A701EC1C-6077-4C17-8C19-7441369399E8}"/>
            </a:ext>
          </a:extLst>
        </xdr:cNvPr>
        <xdr:cNvSpPr txBox="1"/>
      </xdr:nvSpPr>
      <xdr:spPr>
        <a:xfrm>
          <a:off x="3019425" y="25812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6</xdr:col>
      <xdr:colOff>352425</xdr:colOff>
      <xdr:row>13</xdr:row>
      <xdr:rowOff>28575</xdr:rowOff>
    </xdr:from>
    <xdr:to>
      <xdr:col>7</xdr:col>
      <xdr:colOff>309531</xdr:colOff>
      <xdr:row>15</xdr:row>
      <xdr:rowOff>187199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2C7DD616-4C24-4F07-8987-D812E8A33E5E}"/>
            </a:ext>
            <a:ext uri="{147F2762-F138-4A5C-976F-8EAC2B608ADB}">
              <a16:predDERef xmlns:a16="http://schemas.microsoft.com/office/drawing/2014/main" pred="{AAF9E2B1-D884-4735-B1F4-1FBBC847BAF6}"/>
            </a:ext>
          </a:extLst>
        </xdr:cNvPr>
        <xdr:cNvSpPr txBox="1"/>
      </xdr:nvSpPr>
      <xdr:spPr>
        <a:xfrm>
          <a:off x="4010025" y="25050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3</xdr:col>
      <xdr:colOff>514350</xdr:colOff>
      <xdr:row>16</xdr:row>
      <xdr:rowOff>0</xdr:rowOff>
    </xdr:from>
    <xdr:to>
      <xdr:col>4</xdr:col>
      <xdr:colOff>471457</xdr:colOff>
      <xdr:row>18</xdr:row>
      <xdr:rowOff>158623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437468D2-2E88-439F-B280-216ECD80EE46}"/>
            </a:ext>
            <a:ext uri="{147F2762-F138-4A5C-976F-8EAC2B608ADB}">
              <a16:predDERef xmlns:a16="http://schemas.microsoft.com/office/drawing/2014/main" pred="{2C7DD616-4C24-4F07-8987-D812E8A33E5E}"/>
            </a:ext>
          </a:extLst>
        </xdr:cNvPr>
        <xdr:cNvSpPr txBox="1"/>
      </xdr:nvSpPr>
      <xdr:spPr>
        <a:xfrm>
          <a:off x="2343150" y="3048000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4</xdr:col>
      <xdr:colOff>304800</xdr:colOff>
      <xdr:row>18</xdr:row>
      <xdr:rowOff>104775</xdr:rowOff>
    </xdr:from>
    <xdr:to>
      <xdr:col>5</xdr:col>
      <xdr:colOff>261906</xdr:colOff>
      <xdr:row>21</xdr:row>
      <xdr:rowOff>72899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ED1ED384-EB33-4A2A-BDCE-F8EBEFFEF8A3}"/>
            </a:ext>
            <a:ext uri="{147F2762-F138-4A5C-976F-8EAC2B608ADB}">
              <a16:predDERef xmlns:a16="http://schemas.microsoft.com/office/drawing/2014/main" pred="{437468D2-2E88-439F-B280-216ECD80EE46}"/>
            </a:ext>
          </a:extLst>
        </xdr:cNvPr>
        <xdr:cNvSpPr txBox="1"/>
      </xdr:nvSpPr>
      <xdr:spPr>
        <a:xfrm>
          <a:off x="2743200" y="35337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5</xdr:col>
      <xdr:colOff>304800</xdr:colOff>
      <xdr:row>17</xdr:row>
      <xdr:rowOff>19050</xdr:rowOff>
    </xdr:from>
    <xdr:to>
      <xdr:col>6</xdr:col>
      <xdr:colOff>261906</xdr:colOff>
      <xdr:row>19</xdr:row>
      <xdr:rowOff>177674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EC75DCE8-5F80-4AF5-B5A1-ABBBEFFD031E}"/>
            </a:ext>
            <a:ext uri="{147F2762-F138-4A5C-976F-8EAC2B608ADB}">
              <a16:predDERef xmlns:a16="http://schemas.microsoft.com/office/drawing/2014/main" pred="{ED1ED384-EB33-4A2A-BDCE-F8EBEFFEF8A3}"/>
            </a:ext>
          </a:extLst>
        </xdr:cNvPr>
        <xdr:cNvSpPr txBox="1"/>
      </xdr:nvSpPr>
      <xdr:spPr>
        <a:xfrm>
          <a:off x="3352800" y="32575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428625</xdr:colOff>
      <xdr:row>22</xdr:row>
      <xdr:rowOff>19050</xdr:rowOff>
    </xdr:from>
    <xdr:to>
      <xdr:col>5</xdr:col>
      <xdr:colOff>385731</xdr:colOff>
      <xdr:row>24</xdr:row>
      <xdr:rowOff>177673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7E830BBD-F7BB-4E9F-B7D2-A2B09C5B253A}"/>
            </a:ext>
            <a:ext uri="{147F2762-F138-4A5C-976F-8EAC2B608ADB}">
              <a16:predDERef xmlns:a16="http://schemas.microsoft.com/office/drawing/2014/main" pred="{EC75DCE8-5F80-4AF5-B5A1-ABBBEFFD031E}"/>
            </a:ext>
          </a:extLst>
        </xdr:cNvPr>
        <xdr:cNvSpPr txBox="1"/>
      </xdr:nvSpPr>
      <xdr:spPr>
        <a:xfrm>
          <a:off x="2867025" y="421005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6</xdr:col>
      <xdr:colOff>57150</xdr:colOff>
      <xdr:row>23</xdr:row>
      <xdr:rowOff>9525</xdr:rowOff>
    </xdr:from>
    <xdr:to>
      <xdr:col>7</xdr:col>
      <xdr:colOff>14256</xdr:colOff>
      <xdr:row>25</xdr:row>
      <xdr:rowOff>168149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D3A0C22E-3014-40F8-8594-68B401429F5D}"/>
            </a:ext>
            <a:ext uri="{147F2762-F138-4A5C-976F-8EAC2B608ADB}">
              <a16:predDERef xmlns:a16="http://schemas.microsoft.com/office/drawing/2014/main" pred="{7E830BBD-F7BB-4E9F-B7D2-A2B09C5B253A}"/>
            </a:ext>
          </a:extLst>
        </xdr:cNvPr>
        <xdr:cNvSpPr txBox="1"/>
      </xdr:nvSpPr>
      <xdr:spPr>
        <a:xfrm>
          <a:off x="3714750" y="43910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5</xdr:col>
      <xdr:colOff>9525</xdr:colOff>
      <xdr:row>26</xdr:row>
      <xdr:rowOff>57150</xdr:rowOff>
    </xdr:from>
    <xdr:to>
      <xdr:col>5</xdr:col>
      <xdr:colOff>576232</xdr:colOff>
      <xdr:row>29</xdr:row>
      <xdr:rowOff>25274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4F5CA231-69EA-420F-8F03-10AB61AABF97}"/>
            </a:ext>
            <a:ext uri="{147F2762-F138-4A5C-976F-8EAC2B608ADB}">
              <a16:predDERef xmlns:a16="http://schemas.microsoft.com/office/drawing/2014/main" pred="{D3A0C22E-3014-40F8-8594-68B401429F5D}"/>
            </a:ext>
          </a:extLst>
        </xdr:cNvPr>
        <xdr:cNvSpPr txBox="1"/>
      </xdr:nvSpPr>
      <xdr:spPr>
        <a:xfrm>
          <a:off x="3057525" y="50101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590550</xdr:colOff>
      <xdr:row>33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9EFD18-6EB5-0FAF-834D-8B4298835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076950" cy="6467475"/>
        </a:xfrm>
        <a:prstGeom prst="rect">
          <a:avLst/>
        </a:prstGeom>
      </xdr:spPr>
    </xdr:pic>
    <xdr:clientData/>
  </xdr:twoCellAnchor>
  <xdr:twoCellAnchor>
    <xdr:from>
      <xdr:col>3</xdr:col>
      <xdr:colOff>447675</xdr:colOff>
      <xdr:row>2</xdr:row>
      <xdr:rowOff>123825</xdr:rowOff>
    </xdr:from>
    <xdr:to>
      <xdr:col>4</xdr:col>
      <xdr:colOff>304800</xdr:colOff>
      <xdr:row>4</xdr:row>
      <xdr:rowOff>38100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2DB02E72-DCF8-4A10-8D8E-31E69F215809}"/>
            </a:ext>
            <a:ext uri="{147F2762-F138-4A5C-976F-8EAC2B608ADB}">
              <a16:predDERef xmlns:a16="http://schemas.microsoft.com/office/drawing/2014/main" pred="{659EFD18-6EB5-0FAF-834D-8B4298835A1D}"/>
            </a:ext>
          </a:extLst>
        </xdr:cNvPr>
        <xdr:cNvSpPr txBox="1"/>
      </xdr:nvSpPr>
      <xdr:spPr>
        <a:xfrm>
          <a:off x="2276475" y="5048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5</xdr:col>
      <xdr:colOff>28575</xdr:colOff>
      <xdr:row>6</xdr:row>
      <xdr:rowOff>9525</xdr:rowOff>
    </xdr:from>
    <xdr:to>
      <xdr:col>5</xdr:col>
      <xdr:colOff>595282</xdr:colOff>
      <xdr:row>8</xdr:row>
      <xdr:rowOff>168149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B925E627-1E8C-4348-A1C6-8D86A7B98869}"/>
            </a:ext>
            <a:ext uri="{147F2762-F138-4A5C-976F-8EAC2B608ADB}">
              <a16:predDERef xmlns:a16="http://schemas.microsoft.com/office/drawing/2014/main" pred="{2DB02E72-DCF8-4A10-8D8E-31E69F215809}"/>
            </a:ext>
          </a:extLst>
        </xdr:cNvPr>
        <xdr:cNvSpPr txBox="1"/>
      </xdr:nvSpPr>
      <xdr:spPr>
        <a:xfrm>
          <a:off x="3076575" y="115252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3</xdr:col>
      <xdr:colOff>209550</xdr:colOff>
      <xdr:row>6</xdr:row>
      <xdr:rowOff>114300</xdr:rowOff>
    </xdr:from>
    <xdr:to>
      <xdr:col>4</xdr:col>
      <xdr:colOff>164275</xdr:colOff>
      <xdr:row>9</xdr:row>
      <xdr:rowOff>82424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F4AF50B-0A7A-4349-9BB1-9566DB8C6DF4}"/>
            </a:ext>
            <a:ext uri="{147F2762-F138-4A5C-976F-8EAC2B608ADB}">
              <a16:predDERef xmlns:a16="http://schemas.microsoft.com/office/drawing/2014/main" pred="{B925E627-1E8C-4348-A1C6-8D86A7B98869}"/>
            </a:ext>
          </a:extLst>
        </xdr:cNvPr>
        <xdr:cNvSpPr txBox="1"/>
      </xdr:nvSpPr>
      <xdr:spPr>
        <a:xfrm>
          <a:off x="2038350" y="12573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514350</xdr:colOff>
      <xdr:row>12</xdr:row>
      <xdr:rowOff>0</xdr:rowOff>
    </xdr:from>
    <xdr:to>
      <xdr:col>3</xdr:col>
      <xdr:colOff>471456</xdr:colOff>
      <xdr:row>14</xdr:row>
      <xdr:rowOff>158624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818BD2F9-B338-4493-9C5B-FD904F755688}"/>
            </a:ext>
            <a:ext uri="{147F2762-F138-4A5C-976F-8EAC2B608ADB}">
              <a16:predDERef xmlns:a16="http://schemas.microsoft.com/office/drawing/2014/main" pred="{8F4AF50B-0A7A-4349-9BB1-9566DB8C6DF4}"/>
            </a:ext>
          </a:extLst>
        </xdr:cNvPr>
        <xdr:cNvSpPr txBox="1"/>
      </xdr:nvSpPr>
      <xdr:spPr>
        <a:xfrm>
          <a:off x="1733550" y="22860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9525</xdr:colOff>
      <xdr:row>15</xdr:row>
      <xdr:rowOff>95250</xdr:rowOff>
    </xdr:from>
    <xdr:to>
      <xdr:col>3</xdr:col>
      <xdr:colOff>573850</xdr:colOff>
      <xdr:row>18</xdr:row>
      <xdr:rowOff>63374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E8AEC8F-7D9C-4F67-A5C0-C38B51ECE26E}"/>
            </a:ext>
            <a:ext uri="{147F2762-F138-4A5C-976F-8EAC2B608ADB}">
              <a16:predDERef xmlns:a16="http://schemas.microsoft.com/office/drawing/2014/main" pred="{818BD2F9-B338-4493-9C5B-FD904F755688}"/>
            </a:ext>
          </a:extLst>
        </xdr:cNvPr>
        <xdr:cNvSpPr txBox="1"/>
      </xdr:nvSpPr>
      <xdr:spPr>
        <a:xfrm>
          <a:off x="1838325" y="295275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323850</xdr:colOff>
      <xdr:row>20</xdr:row>
      <xdr:rowOff>66675</xdr:rowOff>
    </xdr:from>
    <xdr:to>
      <xdr:col>4</xdr:col>
      <xdr:colOff>278575</xdr:colOff>
      <xdr:row>23</xdr:row>
      <xdr:rowOff>34799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C7A3E29B-8B7D-4739-92FA-63CD99C9B34F}"/>
            </a:ext>
            <a:ext uri="{147F2762-F138-4A5C-976F-8EAC2B608ADB}">
              <a16:predDERef xmlns:a16="http://schemas.microsoft.com/office/drawing/2014/main" pred="{2E8AEC8F-7D9C-4F67-A5C0-C38B51ECE26E}"/>
            </a:ext>
          </a:extLst>
        </xdr:cNvPr>
        <xdr:cNvSpPr txBox="1"/>
      </xdr:nvSpPr>
      <xdr:spPr>
        <a:xfrm>
          <a:off x="2152650" y="38766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4</xdr:col>
      <xdr:colOff>409575</xdr:colOff>
      <xdr:row>22</xdr:row>
      <xdr:rowOff>95250</xdr:rowOff>
    </xdr:from>
    <xdr:to>
      <xdr:col>5</xdr:col>
      <xdr:colOff>366681</xdr:colOff>
      <xdr:row>25</xdr:row>
      <xdr:rowOff>63374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D2F8573-AC07-4FC8-A5D8-B8E56E9642EA}"/>
            </a:ext>
            <a:ext uri="{147F2762-F138-4A5C-976F-8EAC2B608ADB}">
              <a16:predDERef xmlns:a16="http://schemas.microsoft.com/office/drawing/2014/main" pred="{C7A3E29B-8B7D-4739-92FA-63CD99C9B34F}"/>
            </a:ext>
          </a:extLst>
        </xdr:cNvPr>
        <xdr:cNvSpPr txBox="1"/>
      </xdr:nvSpPr>
      <xdr:spPr>
        <a:xfrm>
          <a:off x="2847975" y="42862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5</xdr:col>
      <xdr:colOff>352425</xdr:colOff>
      <xdr:row>19</xdr:row>
      <xdr:rowOff>57150</xdr:rowOff>
    </xdr:from>
    <xdr:to>
      <xdr:col>6</xdr:col>
      <xdr:colOff>309532</xdr:colOff>
      <xdr:row>22</xdr:row>
      <xdr:rowOff>25273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3C8AFD62-F11C-4EF3-ADC8-09B0AC941234}"/>
            </a:ext>
            <a:ext uri="{147F2762-F138-4A5C-976F-8EAC2B608ADB}">
              <a16:predDERef xmlns:a16="http://schemas.microsoft.com/office/drawing/2014/main" pred="{8D2F8573-AC07-4FC8-A5D8-B8E56E9642EA}"/>
            </a:ext>
          </a:extLst>
        </xdr:cNvPr>
        <xdr:cNvSpPr txBox="1"/>
      </xdr:nvSpPr>
      <xdr:spPr>
        <a:xfrm>
          <a:off x="3400425" y="3676650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9525</xdr:colOff>
      <xdr:row>34</xdr:row>
      <xdr:rowOff>19050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A697DC-5151-CB54-A074-6B59A3D857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105525" cy="6496050"/>
        </a:xfrm>
        <a:prstGeom prst="rect">
          <a:avLst/>
        </a:prstGeom>
      </xdr:spPr>
    </xdr:pic>
    <xdr:clientData/>
  </xdr:twoCellAnchor>
  <xdr:twoCellAnchor>
    <xdr:from>
      <xdr:col>1</xdr:col>
      <xdr:colOff>447675</xdr:colOff>
      <xdr:row>6</xdr:row>
      <xdr:rowOff>19050</xdr:rowOff>
    </xdr:from>
    <xdr:to>
      <xdr:col>2</xdr:col>
      <xdr:colOff>304800</xdr:colOff>
      <xdr:row>7</xdr:row>
      <xdr:rowOff>123825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8231FE30-F849-42E1-B0B3-C55982D124E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057275" y="11620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1</xdr:col>
      <xdr:colOff>542925</xdr:colOff>
      <xdr:row>9</xdr:row>
      <xdr:rowOff>123825</xdr:rowOff>
    </xdr:from>
    <xdr:to>
      <xdr:col>2</xdr:col>
      <xdr:colOff>497650</xdr:colOff>
      <xdr:row>12</xdr:row>
      <xdr:rowOff>91949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848766A-BFEF-47AF-AA93-017788AE71A1}"/>
            </a:ext>
            <a:ext uri="{147F2762-F138-4A5C-976F-8EAC2B608ADB}">
              <a16:predDERef xmlns:a16="http://schemas.microsoft.com/office/drawing/2014/main" pred="{8231FE30-F849-42E1-B0B3-C55982D124E7}"/>
            </a:ext>
          </a:extLst>
        </xdr:cNvPr>
        <xdr:cNvSpPr txBox="1"/>
      </xdr:nvSpPr>
      <xdr:spPr>
        <a:xfrm>
          <a:off x="1152525" y="18383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142875</xdr:colOff>
      <xdr:row>7</xdr:row>
      <xdr:rowOff>104775</xdr:rowOff>
    </xdr:from>
    <xdr:to>
      <xdr:col>3</xdr:col>
      <xdr:colOff>99982</xdr:colOff>
      <xdr:row>10</xdr:row>
      <xdr:rowOff>72899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53D16B9-ED5A-44D3-B26F-C3D6640A9907}"/>
            </a:ext>
            <a:ext uri="{147F2762-F138-4A5C-976F-8EAC2B608ADB}">
              <a16:predDERef xmlns:a16="http://schemas.microsoft.com/office/drawing/2014/main" pred="{A848766A-BFEF-47AF-AA93-017788AE71A1}"/>
            </a:ext>
          </a:extLst>
        </xdr:cNvPr>
        <xdr:cNvSpPr txBox="1"/>
      </xdr:nvSpPr>
      <xdr:spPr>
        <a:xfrm>
          <a:off x="1362075" y="143827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3</xdr:col>
      <xdr:colOff>66675</xdr:colOff>
      <xdr:row>8</xdr:row>
      <xdr:rowOff>180975</xdr:rowOff>
    </xdr:from>
    <xdr:to>
      <xdr:col>4</xdr:col>
      <xdr:colOff>23781</xdr:colOff>
      <xdr:row>11</xdr:row>
      <xdr:rowOff>149099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A4262E86-DB9B-41D7-9C40-779890BEBC67}"/>
            </a:ext>
            <a:ext uri="{147F2762-F138-4A5C-976F-8EAC2B608ADB}">
              <a16:predDERef xmlns:a16="http://schemas.microsoft.com/office/drawing/2014/main" pred="{853D16B9-ED5A-44D3-B26F-C3D6640A9907}"/>
            </a:ext>
          </a:extLst>
        </xdr:cNvPr>
        <xdr:cNvSpPr txBox="1"/>
      </xdr:nvSpPr>
      <xdr:spPr>
        <a:xfrm>
          <a:off x="1895475" y="17049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409575</xdr:colOff>
      <xdr:row>10</xdr:row>
      <xdr:rowOff>47625</xdr:rowOff>
    </xdr:from>
    <xdr:to>
      <xdr:col>4</xdr:col>
      <xdr:colOff>364300</xdr:colOff>
      <xdr:row>13</xdr:row>
      <xdr:rowOff>15749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85438B2-6BB2-40BD-B320-80C8D409EBCE}"/>
            </a:ext>
            <a:ext uri="{147F2762-F138-4A5C-976F-8EAC2B608ADB}">
              <a16:predDERef xmlns:a16="http://schemas.microsoft.com/office/drawing/2014/main" pred="{A4262E86-DB9B-41D7-9C40-779890BEBC67}"/>
            </a:ext>
          </a:extLst>
        </xdr:cNvPr>
        <xdr:cNvSpPr txBox="1"/>
      </xdr:nvSpPr>
      <xdr:spPr>
        <a:xfrm>
          <a:off x="2238375" y="19526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552450</xdr:colOff>
      <xdr:row>14</xdr:row>
      <xdr:rowOff>76200</xdr:rowOff>
    </xdr:from>
    <xdr:to>
      <xdr:col>4</xdr:col>
      <xdr:colOff>507175</xdr:colOff>
      <xdr:row>17</xdr:row>
      <xdr:rowOff>44324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5A4FC632-FA02-465B-B9F5-5E2C206E97A9}"/>
            </a:ext>
            <a:ext uri="{147F2762-F138-4A5C-976F-8EAC2B608ADB}">
              <a16:predDERef xmlns:a16="http://schemas.microsoft.com/office/drawing/2014/main" pred="{A85438B2-6BB2-40BD-B320-80C8D409EBCE}"/>
            </a:ext>
          </a:extLst>
        </xdr:cNvPr>
        <xdr:cNvSpPr txBox="1"/>
      </xdr:nvSpPr>
      <xdr:spPr>
        <a:xfrm>
          <a:off x="2381250" y="27432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4</xdr:col>
      <xdr:colOff>352425</xdr:colOff>
      <xdr:row>16</xdr:row>
      <xdr:rowOff>28575</xdr:rowOff>
    </xdr:from>
    <xdr:to>
      <xdr:col>5</xdr:col>
      <xdr:colOff>309531</xdr:colOff>
      <xdr:row>18</xdr:row>
      <xdr:rowOff>187199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F0996D86-752F-40D7-ADB0-739A3F84CEB8}"/>
            </a:ext>
            <a:ext uri="{147F2762-F138-4A5C-976F-8EAC2B608ADB}">
              <a16:predDERef xmlns:a16="http://schemas.microsoft.com/office/drawing/2014/main" pred="{5A4FC632-FA02-465B-B9F5-5E2C206E97A9}"/>
            </a:ext>
          </a:extLst>
        </xdr:cNvPr>
        <xdr:cNvSpPr txBox="1"/>
      </xdr:nvSpPr>
      <xdr:spPr>
        <a:xfrm>
          <a:off x="2790825" y="30765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4</xdr:col>
      <xdr:colOff>428625</xdr:colOff>
      <xdr:row>14</xdr:row>
      <xdr:rowOff>19050</xdr:rowOff>
    </xdr:from>
    <xdr:to>
      <xdr:col>5</xdr:col>
      <xdr:colOff>385732</xdr:colOff>
      <xdr:row>16</xdr:row>
      <xdr:rowOff>177673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53A84A90-F6AC-420E-A9C4-8F8A2F9BB228}"/>
            </a:ext>
            <a:ext uri="{147F2762-F138-4A5C-976F-8EAC2B608ADB}">
              <a16:predDERef xmlns:a16="http://schemas.microsoft.com/office/drawing/2014/main" pred="{F0996D86-752F-40D7-ADB0-739A3F84CEB8}"/>
            </a:ext>
          </a:extLst>
        </xdr:cNvPr>
        <xdr:cNvSpPr txBox="1"/>
      </xdr:nvSpPr>
      <xdr:spPr>
        <a:xfrm>
          <a:off x="2867025" y="2686050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5</xdr:col>
      <xdr:colOff>133350</xdr:colOff>
      <xdr:row>16</xdr:row>
      <xdr:rowOff>104775</xdr:rowOff>
    </xdr:from>
    <xdr:to>
      <xdr:col>6</xdr:col>
      <xdr:colOff>90456</xdr:colOff>
      <xdr:row>19</xdr:row>
      <xdr:rowOff>72899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C1015C02-AA5C-4853-8560-2752B3EC1CD4}"/>
            </a:ext>
            <a:ext uri="{147F2762-F138-4A5C-976F-8EAC2B608ADB}">
              <a16:predDERef xmlns:a16="http://schemas.microsoft.com/office/drawing/2014/main" pred="{53A84A90-F6AC-420E-A9C4-8F8A2F9BB228}"/>
            </a:ext>
          </a:extLst>
        </xdr:cNvPr>
        <xdr:cNvSpPr txBox="1"/>
      </xdr:nvSpPr>
      <xdr:spPr>
        <a:xfrm>
          <a:off x="3181350" y="31527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600075</xdr:colOff>
      <xdr:row>30</xdr:row>
      <xdr:rowOff>104775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C2E6A69-01DB-15B7-6197-9CE5FC76C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76875" cy="5819775"/>
        </a:xfrm>
        <a:prstGeom prst="rect">
          <a:avLst/>
        </a:prstGeom>
      </xdr:spPr>
    </xdr:pic>
    <xdr:clientData/>
  </xdr:twoCellAnchor>
  <xdr:twoCellAnchor>
    <xdr:from>
      <xdr:col>0</xdr:col>
      <xdr:colOff>133350</xdr:colOff>
      <xdr:row>22</xdr:row>
      <xdr:rowOff>142875</xdr:rowOff>
    </xdr:from>
    <xdr:to>
      <xdr:col>0</xdr:col>
      <xdr:colOff>447675</xdr:colOff>
      <xdr:row>24</xdr:row>
      <xdr:rowOff>85725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DF2B9003-CE5A-480D-9341-C00F33CC81E6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33350" y="433387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190500</xdr:colOff>
      <xdr:row>24</xdr:row>
      <xdr:rowOff>19050</xdr:rowOff>
    </xdr:from>
    <xdr:to>
      <xdr:col>0</xdr:col>
      <xdr:colOff>504825</xdr:colOff>
      <xdr:row>25</xdr:row>
      <xdr:rowOff>152400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461816E7-4D61-4680-8E73-CFB6DC4F002A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90500" y="4591050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0</xdr:col>
      <xdr:colOff>381000</xdr:colOff>
      <xdr:row>24</xdr:row>
      <xdr:rowOff>66675</xdr:rowOff>
    </xdr:from>
    <xdr:to>
      <xdr:col>1</xdr:col>
      <xdr:colOff>85725</xdr:colOff>
      <xdr:row>26</xdr:row>
      <xdr:rowOff>9525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2521251-BB29-4047-A7C5-921E3E4C709F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81000" y="463867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0</xdr:col>
      <xdr:colOff>381000</xdr:colOff>
      <xdr:row>22</xdr:row>
      <xdr:rowOff>28575</xdr:rowOff>
    </xdr:from>
    <xdr:to>
      <xdr:col>1</xdr:col>
      <xdr:colOff>85725</xdr:colOff>
      <xdr:row>23</xdr:row>
      <xdr:rowOff>161925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3C317201-3D3B-45B6-8069-98F5FB8FB4DC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81000" y="421957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1</xdr:col>
      <xdr:colOff>38100</xdr:colOff>
      <xdr:row>22</xdr:row>
      <xdr:rowOff>114300</xdr:rowOff>
    </xdr:from>
    <xdr:to>
      <xdr:col>1</xdr:col>
      <xdr:colOff>352425</xdr:colOff>
      <xdr:row>24</xdr:row>
      <xdr:rowOff>57150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ED071CC6-77F1-48FD-BF1C-1E35DE48F115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647700" y="4305300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1</xdr:col>
      <xdr:colOff>123825</xdr:colOff>
      <xdr:row>23</xdr:row>
      <xdr:rowOff>123825</xdr:rowOff>
    </xdr:from>
    <xdr:to>
      <xdr:col>1</xdr:col>
      <xdr:colOff>438150</xdr:colOff>
      <xdr:row>25</xdr:row>
      <xdr:rowOff>66675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7A35A991-0420-41B5-9105-F3131BF8EF62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733425" y="450532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1</xdr:col>
      <xdr:colOff>0</xdr:colOff>
      <xdr:row>18</xdr:row>
      <xdr:rowOff>9525</xdr:rowOff>
    </xdr:from>
    <xdr:to>
      <xdr:col>1</xdr:col>
      <xdr:colOff>504825</xdr:colOff>
      <xdr:row>19</xdr:row>
      <xdr:rowOff>142875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A65E111-4F3E-44D9-A50F-2F231AFF7985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609600" y="34385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1</xdr:col>
      <xdr:colOff>466725</xdr:colOff>
      <xdr:row>22</xdr:row>
      <xdr:rowOff>9525</xdr:rowOff>
    </xdr:from>
    <xdr:to>
      <xdr:col>2</xdr:col>
      <xdr:colOff>171450</xdr:colOff>
      <xdr:row>23</xdr:row>
      <xdr:rowOff>142875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70E7A6BA-6366-4B72-B190-5B2F1FBD594F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076325" y="420052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1</xdr:col>
      <xdr:colOff>133350</xdr:colOff>
      <xdr:row>21</xdr:row>
      <xdr:rowOff>85725</xdr:rowOff>
    </xdr:from>
    <xdr:to>
      <xdr:col>1</xdr:col>
      <xdr:colOff>447675</xdr:colOff>
      <xdr:row>23</xdr:row>
      <xdr:rowOff>28575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54994D5A-51EA-4509-BC56-F661764999ED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742950" y="408622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0</xdr:col>
      <xdr:colOff>590550</xdr:colOff>
      <xdr:row>20</xdr:row>
      <xdr:rowOff>57150</xdr:rowOff>
    </xdr:from>
    <xdr:to>
      <xdr:col>1</xdr:col>
      <xdr:colOff>295275</xdr:colOff>
      <xdr:row>22</xdr:row>
      <xdr:rowOff>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FB53F0ED-A6D0-4DC7-AE36-553C211E68F4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590550" y="3867150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0</xdr:col>
      <xdr:colOff>266700</xdr:colOff>
      <xdr:row>19</xdr:row>
      <xdr:rowOff>28575</xdr:rowOff>
    </xdr:from>
    <xdr:to>
      <xdr:col>1</xdr:col>
      <xdr:colOff>47625</xdr:colOff>
      <xdr:row>20</xdr:row>
      <xdr:rowOff>161925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FF499B5C-2B96-4A75-A8B9-63F9B338F815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66700" y="3648075"/>
          <a:ext cx="3905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1</xdr:col>
      <xdr:colOff>304800</xdr:colOff>
      <xdr:row>19</xdr:row>
      <xdr:rowOff>123825</xdr:rowOff>
    </xdr:from>
    <xdr:to>
      <xdr:col>2</xdr:col>
      <xdr:colOff>200025</xdr:colOff>
      <xdr:row>21</xdr:row>
      <xdr:rowOff>66675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DBD3FB3C-94A5-4EF3-9FE0-DE6D555C4628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914400" y="37433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1</xdr:col>
      <xdr:colOff>361950</xdr:colOff>
      <xdr:row>16</xdr:row>
      <xdr:rowOff>123825</xdr:rowOff>
    </xdr:from>
    <xdr:to>
      <xdr:col>2</xdr:col>
      <xdr:colOff>257175</xdr:colOff>
      <xdr:row>18</xdr:row>
      <xdr:rowOff>66675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4575E971-6377-458D-97B6-85C60C3376E1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971550" y="31718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1</xdr:col>
      <xdr:colOff>552450</xdr:colOff>
      <xdr:row>19</xdr:row>
      <xdr:rowOff>9525</xdr:rowOff>
    </xdr:from>
    <xdr:to>
      <xdr:col>2</xdr:col>
      <xdr:colOff>447675</xdr:colOff>
      <xdr:row>20</xdr:row>
      <xdr:rowOff>142875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F4B8C1BA-3D53-49AD-A33E-2AD3CE464463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162050" y="36290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2</xdr:col>
      <xdr:colOff>228600</xdr:colOff>
      <xdr:row>16</xdr:row>
      <xdr:rowOff>142875</xdr:rowOff>
    </xdr:from>
    <xdr:to>
      <xdr:col>3</xdr:col>
      <xdr:colOff>123825</xdr:colOff>
      <xdr:row>18</xdr:row>
      <xdr:rowOff>85725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2B12FBFD-3E1A-4D20-8087-4673AC19C3F6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447800" y="319087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2</xdr:col>
      <xdr:colOff>219075</xdr:colOff>
      <xdr:row>20</xdr:row>
      <xdr:rowOff>85725</xdr:rowOff>
    </xdr:from>
    <xdr:to>
      <xdr:col>3</xdr:col>
      <xdr:colOff>114300</xdr:colOff>
      <xdr:row>22</xdr:row>
      <xdr:rowOff>28575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5FBFF3AB-881D-49EB-89F9-032EC65D24D5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438275" y="38957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2</xdr:col>
      <xdr:colOff>400050</xdr:colOff>
      <xdr:row>19</xdr:row>
      <xdr:rowOff>19050</xdr:rowOff>
    </xdr:from>
    <xdr:to>
      <xdr:col>3</xdr:col>
      <xdr:colOff>295275</xdr:colOff>
      <xdr:row>20</xdr:row>
      <xdr:rowOff>152400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9187E954-F2B4-415D-9617-4B6F22AB534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619250" y="36385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2</xdr:col>
      <xdr:colOff>504825</xdr:colOff>
      <xdr:row>21</xdr:row>
      <xdr:rowOff>57150</xdr:rowOff>
    </xdr:from>
    <xdr:to>
      <xdr:col>3</xdr:col>
      <xdr:colOff>400050</xdr:colOff>
      <xdr:row>23</xdr:row>
      <xdr:rowOff>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815523E3-F438-49F3-8A18-3F9EC37F4A5B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724025" y="40576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3</xdr:col>
      <xdr:colOff>9525</xdr:colOff>
      <xdr:row>17</xdr:row>
      <xdr:rowOff>47625</xdr:rowOff>
    </xdr:from>
    <xdr:to>
      <xdr:col>3</xdr:col>
      <xdr:colOff>514350</xdr:colOff>
      <xdr:row>18</xdr:row>
      <xdr:rowOff>180975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435E0BE7-EED5-4AFC-B4CD-1745CC007DB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838325" y="32861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3</xdr:col>
      <xdr:colOff>171450</xdr:colOff>
      <xdr:row>19</xdr:row>
      <xdr:rowOff>76200</xdr:rowOff>
    </xdr:from>
    <xdr:to>
      <xdr:col>4</xdr:col>
      <xdr:colOff>66675</xdr:colOff>
      <xdr:row>21</xdr:row>
      <xdr:rowOff>19050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7A9F5D33-BC80-4EAA-A44A-FBAFFB507261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000250" y="36957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4</xdr:col>
      <xdr:colOff>114300</xdr:colOff>
      <xdr:row>19</xdr:row>
      <xdr:rowOff>152400</xdr:rowOff>
    </xdr:from>
    <xdr:to>
      <xdr:col>5</xdr:col>
      <xdr:colOff>9525</xdr:colOff>
      <xdr:row>21</xdr:row>
      <xdr:rowOff>95250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DAC5EB58-1BAA-4102-8B57-A84CA496D004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552700" y="37719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  <xdr:twoCellAnchor>
    <xdr:from>
      <xdr:col>2</xdr:col>
      <xdr:colOff>447675</xdr:colOff>
      <xdr:row>15</xdr:row>
      <xdr:rowOff>66675</xdr:rowOff>
    </xdr:from>
    <xdr:to>
      <xdr:col>3</xdr:col>
      <xdr:colOff>342900</xdr:colOff>
      <xdr:row>17</xdr:row>
      <xdr:rowOff>9525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041AC817-89AB-445D-A0E2-4249A14AB42D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666875" y="292417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22</a:t>
          </a:r>
        </a:p>
      </xdr:txBody>
    </xdr:sp>
    <xdr:clientData/>
  </xdr:twoCellAnchor>
  <xdr:twoCellAnchor>
    <xdr:from>
      <xdr:col>3</xdr:col>
      <xdr:colOff>114300</xdr:colOff>
      <xdr:row>15</xdr:row>
      <xdr:rowOff>171450</xdr:rowOff>
    </xdr:from>
    <xdr:to>
      <xdr:col>4</xdr:col>
      <xdr:colOff>9525</xdr:colOff>
      <xdr:row>17</xdr:row>
      <xdr:rowOff>114300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7CE41ADB-CB7F-43AA-845E-716C94194062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943100" y="30289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23</a:t>
          </a:r>
        </a:p>
      </xdr:txBody>
    </xdr:sp>
    <xdr:clientData/>
  </xdr:twoCellAnchor>
  <xdr:twoCellAnchor>
    <xdr:from>
      <xdr:col>3</xdr:col>
      <xdr:colOff>0</xdr:colOff>
      <xdr:row>13</xdr:row>
      <xdr:rowOff>38100</xdr:rowOff>
    </xdr:from>
    <xdr:to>
      <xdr:col>3</xdr:col>
      <xdr:colOff>504825</xdr:colOff>
      <xdr:row>14</xdr:row>
      <xdr:rowOff>171450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C3D69900-5927-4864-80FB-A7D2381363D9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828800" y="25146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24</a:t>
          </a:r>
        </a:p>
      </xdr:txBody>
    </xdr:sp>
    <xdr:clientData/>
  </xdr:twoCellAnchor>
  <xdr:twoCellAnchor>
    <xdr:from>
      <xdr:col>3</xdr:col>
      <xdr:colOff>276225</xdr:colOff>
      <xdr:row>13</xdr:row>
      <xdr:rowOff>152400</xdr:rowOff>
    </xdr:from>
    <xdr:to>
      <xdr:col>4</xdr:col>
      <xdr:colOff>171450</xdr:colOff>
      <xdr:row>15</xdr:row>
      <xdr:rowOff>95250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A29F2E99-16DD-4630-9B27-AC3A5AB6735B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105025" y="26289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25</a:t>
          </a:r>
        </a:p>
      </xdr:txBody>
    </xdr:sp>
    <xdr:clientData/>
  </xdr:twoCellAnchor>
  <xdr:twoCellAnchor>
    <xdr:from>
      <xdr:col>4</xdr:col>
      <xdr:colOff>0</xdr:colOff>
      <xdr:row>12</xdr:row>
      <xdr:rowOff>133350</xdr:rowOff>
    </xdr:from>
    <xdr:to>
      <xdr:col>4</xdr:col>
      <xdr:colOff>504825</xdr:colOff>
      <xdr:row>14</xdr:row>
      <xdr:rowOff>76200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228D3EB4-CBFB-4D18-8058-1E1A37CF5E1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438400" y="24193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26</a:t>
          </a:r>
        </a:p>
      </xdr:txBody>
    </xdr:sp>
    <xdr:clientData/>
  </xdr:twoCellAnchor>
  <xdr:twoCellAnchor>
    <xdr:from>
      <xdr:col>4</xdr:col>
      <xdr:colOff>9525</xdr:colOff>
      <xdr:row>14</xdr:row>
      <xdr:rowOff>161925</xdr:rowOff>
    </xdr:from>
    <xdr:to>
      <xdr:col>4</xdr:col>
      <xdr:colOff>514350</xdr:colOff>
      <xdr:row>16</xdr:row>
      <xdr:rowOff>104775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4E073FF2-4E4F-4C79-8AD2-920CA2DD14DD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447925" y="28289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27</a:t>
          </a:r>
        </a:p>
      </xdr:txBody>
    </xdr:sp>
    <xdr:clientData/>
  </xdr:twoCellAnchor>
  <xdr:twoCellAnchor>
    <xdr:from>
      <xdr:col>4</xdr:col>
      <xdr:colOff>304800</xdr:colOff>
      <xdr:row>14</xdr:row>
      <xdr:rowOff>19050</xdr:rowOff>
    </xdr:from>
    <xdr:to>
      <xdr:col>5</xdr:col>
      <xdr:colOff>200025</xdr:colOff>
      <xdr:row>15</xdr:row>
      <xdr:rowOff>152400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4B628120-CB58-4080-97C9-0087109CF336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743200" y="26860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28</a:t>
          </a:r>
        </a:p>
      </xdr:txBody>
    </xdr:sp>
    <xdr:clientData/>
  </xdr:twoCellAnchor>
  <xdr:twoCellAnchor>
    <xdr:from>
      <xdr:col>5</xdr:col>
      <xdr:colOff>0</xdr:colOff>
      <xdr:row>13</xdr:row>
      <xdr:rowOff>171450</xdr:rowOff>
    </xdr:from>
    <xdr:to>
      <xdr:col>5</xdr:col>
      <xdr:colOff>504825</xdr:colOff>
      <xdr:row>15</xdr:row>
      <xdr:rowOff>114300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39C799EC-163F-49BD-8F33-4F49A81EAB70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048000" y="26479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29</a:t>
          </a:r>
        </a:p>
      </xdr:txBody>
    </xdr:sp>
    <xdr:clientData/>
  </xdr:twoCellAnchor>
  <xdr:twoCellAnchor>
    <xdr:from>
      <xdr:col>5</xdr:col>
      <xdr:colOff>257175</xdr:colOff>
      <xdr:row>13</xdr:row>
      <xdr:rowOff>95250</xdr:rowOff>
    </xdr:from>
    <xdr:to>
      <xdr:col>6</xdr:col>
      <xdr:colOff>152400</xdr:colOff>
      <xdr:row>15</xdr:row>
      <xdr:rowOff>38100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A00B576D-BB2B-4D06-954E-CE93E5833340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305175" y="25717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30</a:t>
          </a:r>
        </a:p>
      </xdr:txBody>
    </xdr:sp>
    <xdr:clientData/>
  </xdr:twoCellAnchor>
  <xdr:twoCellAnchor>
    <xdr:from>
      <xdr:col>5</xdr:col>
      <xdr:colOff>533400</xdr:colOff>
      <xdr:row>12</xdr:row>
      <xdr:rowOff>76200</xdr:rowOff>
    </xdr:from>
    <xdr:to>
      <xdr:col>6</xdr:col>
      <xdr:colOff>428625</xdr:colOff>
      <xdr:row>14</xdr:row>
      <xdr:rowOff>19050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3C306BE0-EAB4-46E3-B9E5-411272BB3864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581400" y="23622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31</a:t>
          </a:r>
        </a:p>
      </xdr:txBody>
    </xdr:sp>
    <xdr:clientData/>
  </xdr:twoCellAnchor>
  <xdr:twoCellAnchor>
    <xdr:from>
      <xdr:col>4</xdr:col>
      <xdr:colOff>600075</xdr:colOff>
      <xdr:row>12</xdr:row>
      <xdr:rowOff>57150</xdr:rowOff>
    </xdr:from>
    <xdr:to>
      <xdr:col>5</xdr:col>
      <xdr:colOff>495300</xdr:colOff>
      <xdr:row>14</xdr:row>
      <xdr:rowOff>0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B9558D03-612A-4C6D-8BBF-E8B8220FD380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038475" y="23431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32</a:t>
          </a:r>
        </a:p>
      </xdr:txBody>
    </xdr:sp>
    <xdr:clientData/>
  </xdr:twoCellAnchor>
  <xdr:twoCellAnchor>
    <xdr:from>
      <xdr:col>4</xdr:col>
      <xdr:colOff>200025</xdr:colOff>
      <xdr:row>11</xdr:row>
      <xdr:rowOff>114300</xdr:rowOff>
    </xdr:from>
    <xdr:to>
      <xdr:col>5</xdr:col>
      <xdr:colOff>95250</xdr:colOff>
      <xdr:row>13</xdr:row>
      <xdr:rowOff>57150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053D00C2-835D-4F97-AB6F-C45FB9598D0B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638425" y="22098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33</a:t>
          </a:r>
        </a:p>
      </xdr:txBody>
    </xdr:sp>
    <xdr:clientData/>
  </xdr:twoCellAnchor>
  <xdr:twoCellAnchor>
    <xdr:from>
      <xdr:col>3</xdr:col>
      <xdr:colOff>447675</xdr:colOff>
      <xdr:row>11</xdr:row>
      <xdr:rowOff>57150</xdr:rowOff>
    </xdr:from>
    <xdr:to>
      <xdr:col>4</xdr:col>
      <xdr:colOff>342900</xdr:colOff>
      <xdr:row>13</xdr:row>
      <xdr:rowOff>0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8945990F-9325-44A4-9695-EAC0DE3ED21A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276475" y="21526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34</a:t>
          </a:r>
        </a:p>
      </xdr:txBody>
    </xdr:sp>
    <xdr:clientData/>
  </xdr:twoCellAnchor>
  <xdr:twoCellAnchor>
    <xdr:from>
      <xdr:col>4</xdr:col>
      <xdr:colOff>314325</xdr:colOff>
      <xdr:row>10</xdr:row>
      <xdr:rowOff>38100</xdr:rowOff>
    </xdr:from>
    <xdr:to>
      <xdr:col>5</xdr:col>
      <xdr:colOff>209550</xdr:colOff>
      <xdr:row>11</xdr:row>
      <xdr:rowOff>171450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59A91D9C-8685-476B-8C6E-C3918E764A88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752725" y="19431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35</a:t>
          </a:r>
        </a:p>
      </xdr:txBody>
    </xdr:sp>
    <xdr:clientData/>
  </xdr:twoCellAnchor>
  <xdr:twoCellAnchor>
    <xdr:from>
      <xdr:col>4</xdr:col>
      <xdr:colOff>361950</xdr:colOff>
      <xdr:row>8</xdr:row>
      <xdr:rowOff>171450</xdr:rowOff>
    </xdr:from>
    <xdr:to>
      <xdr:col>5</xdr:col>
      <xdr:colOff>257175</xdr:colOff>
      <xdr:row>10</xdr:row>
      <xdr:rowOff>114300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B92A3B2-E3F5-4B9C-8557-4237401AB7E0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800350" y="16954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36</a:t>
          </a:r>
        </a:p>
      </xdr:txBody>
    </xdr:sp>
    <xdr:clientData/>
  </xdr:twoCellAnchor>
  <xdr:twoCellAnchor>
    <xdr:from>
      <xdr:col>5</xdr:col>
      <xdr:colOff>257175</xdr:colOff>
      <xdr:row>9</xdr:row>
      <xdr:rowOff>171450</xdr:rowOff>
    </xdr:from>
    <xdr:to>
      <xdr:col>6</xdr:col>
      <xdr:colOff>152400</xdr:colOff>
      <xdr:row>11</xdr:row>
      <xdr:rowOff>114300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A23617B5-CD00-4405-8A17-679C16C5B1FD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305175" y="18859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37</a:t>
          </a:r>
        </a:p>
      </xdr:txBody>
    </xdr:sp>
    <xdr:clientData/>
  </xdr:twoCellAnchor>
  <xdr:twoCellAnchor>
    <xdr:from>
      <xdr:col>5</xdr:col>
      <xdr:colOff>485775</xdr:colOff>
      <xdr:row>10</xdr:row>
      <xdr:rowOff>66675</xdr:rowOff>
    </xdr:from>
    <xdr:to>
      <xdr:col>6</xdr:col>
      <xdr:colOff>381000</xdr:colOff>
      <xdr:row>12</xdr:row>
      <xdr:rowOff>9525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6EA6AC79-894B-4500-BCA5-4055EC5B39F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533775" y="197167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39</a:t>
          </a:r>
        </a:p>
      </xdr:txBody>
    </xdr:sp>
    <xdr:clientData/>
  </xdr:twoCellAnchor>
  <xdr:twoCellAnchor>
    <xdr:from>
      <xdr:col>6</xdr:col>
      <xdr:colOff>123825</xdr:colOff>
      <xdr:row>10</xdr:row>
      <xdr:rowOff>19050</xdr:rowOff>
    </xdr:from>
    <xdr:to>
      <xdr:col>7</xdr:col>
      <xdr:colOff>19050</xdr:colOff>
      <xdr:row>11</xdr:row>
      <xdr:rowOff>152400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F34B57D9-A3DC-4EF9-A37C-93156F5E7098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781425" y="19240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40</a:t>
          </a:r>
        </a:p>
      </xdr:txBody>
    </xdr:sp>
    <xdr:clientData/>
  </xdr:twoCellAnchor>
  <xdr:twoCellAnchor>
    <xdr:from>
      <xdr:col>6</xdr:col>
      <xdr:colOff>504825</xdr:colOff>
      <xdr:row>9</xdr:row>
      <xdr:rowOff>47625</xdr:rowOff>
    </xdr:from>
    <xdr:to>
      <xdr:col>7</xdr:col>
      <xdr:colOff>400050</xdr:colOff>
      <xdr:row>10</xdr:row>
      <xdr:rowOff>180975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BB87D5BB-6037-44AA-A6AD-9D8E3FC326C4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162425" y="17621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41</a:t>
          </a:r>
        </a:p>
      </xdr:txBody>
    </xdr:sp>
    <xdr:clientData/>
  </xdr:twoCellAnchor>
  <xdr:twoCellAnchor>
    <xdr:from>
      <xdr:col>6</xdr:col>
      <xdr:colOff>600075</xdr:colOff>
      <xdr:row>10</xdr:row>
      <xdr:rowOff>104775</xdr:rowOff>
    </xdr:from>
    <xdr:to>
      <xdr:col>7</xdr:col>
      <xdr:colOff>495300</xdr:colOff>
      <xdr:row>12</xdr:row>
      <xdr:rowOff>47625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61B45F69-5942-4A40-9E99-AB27BCBABBE1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257675" y="200977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42</a:t>
          </a:r>
        </a:p>
      </xdr:txBody>
    </xdr:sp>
    <xdr:clientData/>
  </xdr:twoCellAnchor>
  <xdr:twoCellAnchor>
    <xdr:from>
      <xdr:col>7</xdr:col>
      <xdr:colOff>142875</xdr:colOff>
      <xdr:row>9</xdr:row>
      <xdr:rowOff>57150</xdr:rowOff>
    </xdr:from>
    <xdr:to>
      <xdr:col>8</xdr:col>
      <xdr:colOff>38100</xdr:colOff>
      <xdr:row>11</xdr:row>
      <xdr:rowOff>0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15B1BC99-4E8F-4D9A-98B4-7CF64D70E229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410075" y="17716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43</a:t>
          </a:r>
        </a:p>
      </xdr:txBody>
    </xdr:sp>
    <xdr:clientData/>
  </xdr:twoCellAnchor>
  <xdr:twoCellAnchor>
    <xdr:from>
      <xdr:col>5</xdr:col>
      <xdr:colOff>104775</xdr:colOff>
      <xdr:row>7</xdr:row>
      <xdr:rowOff>114300</xdr:rowOff>
    </xdr:from>
    <xdr:to>
      <xdr:col>6</xdr:col>
      <xdr:colOff>0</xdr:colOff>
      <xdr:row>9</xdr:row>
      <xdr:rowOff>57150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94B56C49-994D-42F9-AE29-553CA7EEF8E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152775" y="14478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44</a:t>
          </a:r>
        </a:p>
      </xdr:txBody>
    </xdr:sp>
    <xdr:clientData/>
  </xdr:twoCellAnchor>
  <xdr:twoCellAnchor>
    <xdr:from>
      <xdr:col>5</xdr:col>
      <xdr:colOff>504825</xdr:colOff>
      <xdr:row>8</xdr:row>
      <xdr:rowOff>85725</xdr:rowOff>
    </xdr:from>
    <xdr:to>
      <xdr:col>6</xdr:col>
      <xdr:colOff>400050</xdr:colOff>
      <xdr:row>10</xdr:row>
      <xdr:rowOff>28575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230C6D32-A56F-44C0-BC5F-580CC6A6FE19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552825" y="16097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45</a:t>
          </a:r>
        </a:p>
      </xdr:txBody>
    </xdr:sp>
    <xdr:clientData/>
  </xdr:twoCellAnchor>
  <xdr:twoCellAnchor>
    <xdr:from>
      <xdr:col>5</xdr:col>
      <xdr:colOff>476250</xdr:colOff>
      <xdr:row>6</xdr:row>
      <xdr:rowOff>28575</xdr:rowOff>
    </xdr:from>
    <xdr:to>
      <xdr:col>6</xdr:col>
      <xdr:colOff>371475</xdr:colOff>
      <xdr:row>7</xdr:row>
      <xdr:rowOff>161925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BC5F67AB-D48B-4221-BFDB-0A36166EEFE5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524250" y="117157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46</a:t>
          </a:r>
        </a:p>
      </xdr:txBody>
    </xdr:sp>
    <xdr:clientData/>
  </xdr:twoCellAnchor>
  <xdr:twoCellAnchor>
    <xdr:from>
      <xdr:col>6</xdr:col>
      <xdr:colOff>0</xdr:colOff>
      <xdr:row>7</xdr:row>
      <xdr:rowOff>95250</xdr:rowOff>
    </xdr:from>
    <xdr:to>
      <xdr:col>6</xdr:col>
      <xdr:colOff>504825</xdr:colOff>
      <xdr:row>9</xdr:row>
      <xdr:rowOff>38100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4854DFE9-8F80-4E47-B7D7-9210CD4153BF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657600" y="142875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47</a:t>
          </a:r>
        </a:p>
      </xdr:txBody>
    </xdr:sp>
    <xdr:clientData/>
  </xdr:twoCellAnchor>
  <xdr:twoCellAnchor>
    <xdr:from>
      <xdr:col>6</xdr:col>
      <xdr:colOff>228600</xdr:colOff>
      <xdr:row>6</xdr:row>
      <xdr:rowOff>85725</xdr:rowOff>
    </xdr:from>
    <xdr:to>
      <xdr:col>7</xdr:col>
      <xdr:colOff>123825</xdr:colOff>
      <xdr:row>8</xdr:row>
      <xdr:rowOff>28575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CAF0F2AF-D670-4D48-BF5C-AAF238DB78E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886200" y="12287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48</a:t>
          </a:r>
        </a:p>
      </xdr:txBody>
    </xdr:sp>
    <xdr:clientData/>
  </xdr:twoCellAnchor>
  <xdr:twoCellAnchor>
    <xdr:from>
      <xdr:col>6</xdr:col>
      <xdr:colOff>47625</xdr:colOff>
      <xdr:row>5</xdr:row>
      <xdr:rowOff>28575</xdr:rowOff>
    </xdr:from>
    <xdr:to>
      <xdr:col>6</xdr:col>
      <xdr:colOff>552450</xdr:colOff>
      <xdr:row>6</xdr:row>
      <xdr:rowOff>161925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02F78E10-9225-43F7-AB67-6E3523124E54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705225" y="98107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49</a:t>
          </a:r>
        </a:p>
      </xdr:txBody>
    </xdr:sp>
    <xdr:clientData/>
  </xdr:twoCellAnchor>
  <xdr:twoCellAnchor>
    <xdr:from>
      <xdr:col>6</xdr:col>
      <xdr:colOff>542925</xdr:colOff>
      <xdr:row>5</xdr:row>
      <xdr:rowOff>180975</xdr:rowOff>
    </xdr:from>
    <xdr:to>
      <xdr:col>7</xdr:col>
      <xdr:colOff>438150</xdr:colOff>
      <xdr:row>7</xdr:row>
      <xdr:rowOff>123825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443B079D-C43B-47B8-9CD6-9664BCCF6A13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200525" y="113347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50</a:t>
          </a:r>
        </a:p>
      </xdr:txBody>
    </xdr:sp>
    <xdr:clientData/>
  </xdr:twoCellAnchor>
  <xdr:twoCellAnchor>
    <xdr:from>
      <xdr:col>6</xdr:col>
      <xdr:colOff>581025</xdr:colOff>
      <xdr:row>7</xdr:row>
      <xdr:rowOff>114300</xdr:rowOff>
    </xdr:from>
    <xdr:to>
      <xdr:col>7</xdr:col>
      <xdr:colOff>476250</xdr:colOff>
      <xdr:row>9</xdr:row>
      <xdr:rowOff>57150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9C7D732D-2CD9-4C7A-86B6-2A184B0F6258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238625" y="14478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51</a:t>
          </a:r>
        </a:p>
      </xdr:txBody>
    </xdr:sp>
    <xdr:clientData/>
  </xdr:twoCellAnchor>
  <xdr:twoCellAnchor>
    <xdr:from>
      <xdr:col>7</xdr:col>
      <xdr:colOff>342900</xdr:colOff>
      <xdr:row>7</xdr:row>
      <xdr:rowOff>76200</xdr:rowOff>
    </xdr:from>
    <xdr:to>
      <xdr:col>8</xdr:col>
      <xdr:colOff>238125</xdr:colOff>
      <xdr:row>9</xdr:row>
      <xdr:rowOff>19050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15D16B81-8D51-402B-A2DC-79A6B464253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610100" y="14097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52</a:t>
          </a:r>
        </a:p>
      </xdr:txBody>
    </xdr:sp>
    <xdr:clientData/>
  </xdr:twoCellAnchor>
  <xdr:twoCellAnchor>
    <xdr:from>
      <xdr:col>8</xdr:col>
      <xdr:colOff>104775</xdr:colOff>
      <xdr:row>8</xdr:row>
      <xdr:rowOff>66675</xdr:rowOff>
    </xdr:from>
    <xdr:to>
      <xdr:col>9</xdr:col>
      <xdr:colOff>0</xdr:colOff>
      <xdr:row>10</xdr:row>
      <xdr:rowOff>9525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57A2BB86-91FD-4E0B-B9CA-0F1366F170C3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981575" y="159067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53</a:t>
          </a:r>
        </a:p>
      </xdr:txBody>
    </xdr:sp>
    <xdr:clientData/>
  </xdr:twoCellAnchor>
  <xdr:twoCellAnchor>
    <xdr:from>
      <xdr:col>7</xdr:col>
      <xdr:colOff>476250</xdr:colOff>
      <xdr:row>5</xdr:row>
      <xdr:rowOff>85725</xdr:rowOff>
    </xdr:from>
    <xdr:to>
      <xdr:col>8</xdr:col>
      <xdr:colOff>371475</xdr:colOff>
      <xdr:row>7</xdr:row>
      <xdr:rowOff>28575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0D76DA25-370F-4C5E-A1F2-407008F92BFB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743450" y="10382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54</a:t>
          </a:r>
        </a:p>
      </xdr:txBody>
    </xdr:sp>
    <xdr:clientData/>
  </xdr:twoCellAnchor>
  <xdr:twoCellAnchor>
    <xdr:from>
      <xdr:col>7</xdr:col>
      <xdr:colOff>171450</xdr:colOff>
      <xdr:row>4</xdr:row>
      <xdr:rowOff>85725</xdr:rowOff>
    </xdr:from>
    <xdr:to>
      <xdr:col>8</xdr:col>
      <xdr:colOff>66675</xdr:colOff>
      <xdr:row>6</xdr:row>
      <xdr:rowOff>28575</xdr:rowOff>
    </xdr:to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E31EE6E4-9312-4BE6-8E3B-610AD6D05D3A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438650" y="847725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55</a:t>
          </a:r>
        </a:p>
      </xdr:txBody>
    </xdr:sp>
    <xdr:clientData/>
  </xdr:twoCellAnchor>
  <xdr:twoCellAnchor>
    <xdr:from>
      <xdr:col>5</xdr:col>
      <xdr:colOff>238125</xdr:colOff>
      <xdr:row>8</xdr:row>
      <xdr:rowOff>114300</xdr:rowOff>
    </xdr:from>
    <xdr:to>
      <xdr:col>6</xdr:col>
      <xdr:colOff>133350</xdr:colOff>
      <xdr:row>10</xdr:row>
      <xdr:rowOff>57150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A8580AA9-C2B8-4EDD-8325-EACEBA5299F4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286125" y="1638300"/>
          <a:ext cx="504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38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600635</xdr:colOff>
      <xdr:row>33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CA1363-D521-2E3F-30CF-1264E6529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087035" cy="6467475"/>
        </a:xfrm>
        <a:prstGeom prst="rect">
          <a:avLst/>
        </a:prstGeom>
      </xdr:spPr>
    </xdr:pic>
    <xdr:clientData/>
  </xdr:twoCellAnchor>
  <xdr:twoCellAnchor>
    <xdr:from>
      <xdr:col>0</xdr:col>
      <xdr:colOff>228600</xdr:colOff>
      <xdr:row>27</xdr:row>
      <xdr:rowOff>142875</xdr:rowOff>
    </xdr:from>
    <xdr:to>
      <xdr:col>0</xdr:col>
      <xdr:colOff>542925</xdr:colOff>
      <xdr:row>29</xdr:row>
      <xdr:rowOff>85725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3322179-B6AC-491B-84F0-89479742CF52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28600" y="528637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38100</xdr:colOff>
      <xdr:row>22</xdr:row>
      <xdr:rowOff>95250</xdr:rowOff>
    </xdr:from>
    <xdr:to>
      <xdr:col>0</xdr:col>
      <xdr:colOff>352425</xdr:colOff>
      <xdr:row>24</xdr:row>
      <xdr:rowOff>38100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4E220EC-2226-443E-9C27-3E690D2EDB1B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8100" y="4286250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0</xdr:col>
      <xdr:colOff>485775</xdr:colOff>
      <xdr:row>25</xdr:row>
      <xdr:rowOff>104775</xdr:rowOff>
    </xdr:from>
    <xdr:to>
      <xdr:col>1</xdr:col>
      <xdr:colOff>190500</xdr:colOff>
      <xdr:row>27</xdr:row>
      <xdr:rowOff>47625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F9B20AD4-5311-4C0F-971E-0716652BE8D5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85775" y="486727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200025</xdr:colOff>
      <xdr:row>27</xdr:row>
      <xdr:rowOff>133350</xdr:rowOff>
    </xdr:from>
    <xdr:to>
      <xdr:col>1</xdr:col>
      <xdr:colOff>514350</xdr:colOff>
      <xdr:row>29</xdr:row>
      <xdr:rowOff>76200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CC1F37D6-7ABE-49C0-86F1-B60C381D8AAC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809625" y="5276850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228600</xdr:colOff>
      <xdr:row>29</xdr:row>
      <xdr:rowOff>28575</xdr:rowOff>
    </xdr:from>
    <xdr:to>
      <xdr:col>2</xdr:col>
      <xdr:colOff>542925</xdr:colOff>
      <xdr:row>30</xdr:row>
      <xdr:rowOff>161925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95657EC8-0AF5-4759-BCC1-55241AE77CB2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447800" y="555307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47625</xdr:colOff>
      <xdr:row>27</xdr:row>
      <xdr:rowOff>66675</xdr:rowOff>
    </xdr:from>
    <xdr:to>
      <xdr:col>3</xdr:col>
      <xdr:colOff>361950</xdr:colOff>
      <xdr:row>29</xdr:row>
      <xdr:rowOff>9525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F763741B-23D7-49A0-9ECE-91EDAB6B05DF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876425" y="521017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2</xdr:col>
      <xdr:colOff>95250</xdr:colOff>
      <xdr:row>25</xdr:row>
      <xdr:rowOff>19050</xdr:rowOff>
    </xdr:from>
    <xdr:to>
      <xdr:col>2</xdr:col>
      <xdr:colOff>409575</xdr:colOff>
      <xdr:row>26</xdr:row>
      <xdr:rowOff>152400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77D061F0-4E23-4DB8-B3B5-5A0CB82BB556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314450" y="4781550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1</xdr:col>
      <xdr:colOff>276225</xdr:colOff>
      <xdr:row>24</xdr:row>
      <xdr:rowOff>142875</xdr:rowOff>
    </xdr:from>
    <xdr:to>
      <xdr:col>1</xdr:col>
      <xdr:colOff>590550</xdr:colOff>
      <xdr:row>26</xdr:row>
      <xdr:rowOff>85725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B2D6F013-2507-426E-86C4-A9DFDA0D3D2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885825" y="4714875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1</xdr:col>
      <xdr:colOff>76200</xdr:colOff>
      <xdr:row>22</xdr:row>
      <xdr:rowOff>95250</xdr:rowOff>
    </xdr:from>
    <xdr:to>
      <xdr:col>1</xdr:col>
      <xdr:colOff>390525</xdr:colOff>
      <xdr:row>24</xdr:row>
      <xdr:rowOff>38100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72225195-02E2-4BFF-898F-6C546FED1A9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685800" y="4286250"/>
          <a:ext cx="3143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0</xdr:col>
      <xdr:colOff>342900</xdr:colOff>
      <xdr:row>20</xdr:row>
      <xdr:rowOff>85725</xdr:rowOff>
    </xdr:from>
    <xdr:to>
      <xdr:col>1</xdr:col>
      <xdr:colOff>228600</xdr:colOff>
      <xdr:row>22</xdr:row>
      <xdr:rowOff>28575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5A2AA382-12F4-43BE-880E-EB1C2AA1B09A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42900" y="38957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1</xdr:col>
      <xdr:colOff>104775</xdr:colOff>
      <xdr:row>18</xdr:row>
      <xdr:rowOff>133350</xdr:rowOff>
    </xdr:from>
    <xdr:to>
      <xdr:col>1</xdr:col>
      <xdr:colOff>600075</xdr:colOff>
      <xdr:row>20</xdr:row>
      <xdr:rowOff>76200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F9070AAB-1B64-4E15-A3FE-28CB8CEA425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714375" y="35623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1</xdr:col>
      <xdr:colOff>419100</xdr:colOff>
      <xdr:row>21</xdr:row>
      <xdr:rowOff>9525</xdr:rowOff>
    </xdr:from>
    <xdr:to>
      <xdr:col>2</xdr:col>
      <xdr:colOff>304800</xdr:colOff>
      <xdr:row>22</xdr:row>
      <xdr:rowOff>142875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2D20A2E6-B549-40B3-B3D6-C5B7A785B9F8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028700" y="40100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1</xdr:col>
      <xdr:colOff>561975</xdr:colOff>
      <xdr:row>23</xdr:row>
      <xdr:rowOff>66675</xdr:rowOff>
    </xdr:from>
    <xdr:to>
      <xdr:col>2</xdr:col>
      <xdr:colOff>447675</xdr:colOff>
      <xdr:row>25</xdr:row>
      <xdr:rowOff>9525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D90606E2-EB5A-4A21-99D9-283BF68E2EB5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171575" y="444817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3</xdr:col>
      <xdr:colOff>142875</xdr:colOff>
      <xdr:row>25</xdr:row>
      <xdr:rowOff>95250</xdr:rowOff>
    </xdr:from>
    <xdr:to>
      <xdr:col>4</xdr:col>
      <xdr:colOff>28575</xdr:colOff>
      <xdr:row>27</xdr:row>
      <xdr:rowOff>38100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28120A2-5CC6-4CBE-BEA2-F12E399D30F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971675" y="48577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3</xdr:col>
      <xdr:colOff>561975</xdr:colOff>
      <xdr:row>23</xdr:row>
      <xdr:rowOff>152400</xdr:rowOff>
    </xdr:from>
    <xdr:to>
      <xdr:col>4</xdr:col>
      <xdr:colOff>447675</xdr:colOff>
      <xdr:row>25</xdr:row>
      <xdr:rowOff>95250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58421692-F3AD-4BBA-AD60-49D29A928FFB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390775" y="45339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2</xdr:col>
      <xdr:colOff>542925</xdr:colOff>
      <xdr:row>22</xdr:row>
      <xdr:rowOff>95250</xdr:rowOff>
    </xdr:from>
    <xdr:to>
      <xdr:col>3</xdr:col>
      <xdr:colOff>428625</xdr:colOff>
      <xdr:row>24</xdr:row>
      <xdr:rowOff>38100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BA800AB3-3571-4C2E-A482-64C5AFB4120F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762125" y="42862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2</xdr:col>
      <xdr:colOff>428625</xdr:colOff>
      <xdr:row>20</xdr:row>
      <xdr:rowOff>180975</xdr:rowOff>
    </xdr:from>
    <xdr:to>
      <xdr:col>3</xdr:col>
      <xdr:colOff>314325</xdr:colOff>
      <xdr:row>22</xdr:row>
      <xdr:rowOff>123825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860FE34F-AA07-49A5-BF62-0A095CA8701C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647825" y="399097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2</xdr:col>
      <xdr:colOff>219075</xdr:colOff>
      <xdr:row>20</xdr:row>
      <xdr:rowOff>152400</xdr:rowOff>
    </xdr:from>
    <xdr:to>
      <xdr:col>3</xdr:col>
      <xdr:colOff>104775</xdr:colOff>
      <xdr:row>22</xdr:row>
      <xdr:rowOff>95250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065D5A02-CC4D-4399-8CEF-5D04FB400DB1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438275" y="39624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2</xdr:col>
      <xdr:colOff>123825</xdr:colOff>
      <xdr:row>18</xdr:row>
      <xdr:rowOff>95250</xdr:rowOff>
    </xdr:from>
    <xdr:to>
      <xdr:col>3</xdr:col>
      <xdr:colOff>9525</xdr:colOff>
      <xdr:row>20</xdr:row>
      <xdr:rowOff>38100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7BCE5BD2-7DBD-404F-8564-C64668D543E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343025" y="35242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2</xdr:col>
      <xdr:colOff>276225</xdr:colOff>
      <xdr:row>15</xdr:row>
      <xdr:rowOff>104775</xdr:rowOff>
    </xdr:from>
    <xdr:to>
      <xdr:col>3</xdr:col>
      <xdr:colOff>161925</xdr:colOff>
      <xdr:row>17</xdr:row>
      <xdr:rowOff>47625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57217DF5-8BBF-4C5C-9483-603F7FF3E198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495425" y="296227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2</xdr:col>
      <xdr:colOff>600075</xdr:colOff>
      <xdr:row>18</xdr:row>
      <xdr:rowOff>9525</xdr:rowOff>
    </xdr:from>
    <xdr:to>
      <xdr:col>3</xdr:col>
      <xdr:colOff>485775</xdr:colOff>
      <xdr:row>19</xdr:row>
      <xdr:rowOff>142875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DFCD64AC-F090-4A3F-BFEB-B170616D1159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819275" y="34385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  <xdr:twoCellAnchor>
    <xdr:from>
      <xdr:col>3</xdr:col>
      <xdr:colOff>314325</xdr:colOff>
      <xdr:row>18</xdr:row>
      <xdr:rowOff>133350</xdr:rowOff>
    </xdr:from>
    <xdr:to>
      <xdr:col>4</xdr:col>
      <xdr:colOff>200025</xdr:colOff>
      <xdr:row>20</xdr:row>
      <xdr:rowOff>76200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E9DC277E-0588-4D7F-BA6A-883C8D77A18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143125" y="35623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22</a:t>
          </a:r>
        </a:p>
      </xdr:txBody>
    </xdr:sp>
    <xdr:clientData/>
  </xdr:twoCellAnchor>
  <xdr:twoCellAnchor>
    <xdr:from>
      <xdr:col>3</xdr:col>
      <xdr:colOff>409575</xdr:colOff>
      <xdr:row>21</xdr:row>
      <xdr:rowOff>123825</xdr:rowOff>
    </xdr:from>
    <xdr:to>
      <xdr:col>4</xdr:col>
      <xdr:colOff>295275</xdr:colOff>
      <xdr:row>23</xdr:row>
      <xdr:rowOff>66675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7F0AC13A-22DF-4495-9740-32C9B2280F3D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238375" y="41243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23</a:t>
          </a:r>
        </a:p>
      </xdr:txBody>
    </xdr:sp>
    <xdr:clientData/>
  </xdr:twoCellAnchor>
  <xdr:twoCellAnchor>
    <xdr:from>
      <xdr:col>4</xdr:col>
      <xdr:colOff>142875</xdr:colOff>
      <xdr:row>21</xdr:row>
      <xdr:rowOff>123825</xdr:rowOff>
    </xdr:from>
    <xdr:to>
      <xdr:col>5</xdr:col>
      <xdr:colOff>28575</xdr:colOff>
      <xdr:row>23</xdr:row>
      <xdr:rowOff>66675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AE385059-F7E5-4C96-931C-10EDD48E9A83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581275" y="41243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24</a:t>
          </a:r>
        </a:p>
      </xdr:txBody>
    </xdr:sp>
    <xdr:clientData/>
  </xdr:twoCellAnchor>
  <xdr:twoCellAnchor>
    <xdr:from>
      <xdr:col>4</xdr:col>
      <xdr:colOff>495300</xdr:colOff>
      <xdr:row>21</xdr:row>
      <xdr:rowOff>76200</xdr:rowOff>
    </xdr:from>
    <xdr:to>
      <xdr:col>5</xdr:col>
      <xdr:colOff>381000</xdr:colOff>
      <xdr:row>23</xdr:row>
      <xdr:rowOff>19050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952D75A3-E633-4B22-982F-09A3D4259761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933700" y="40767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25</a:t>
          </a:r>
        </a:p>
      </xdr:txBody>
    </xdr:sp>
    <xdr:clientData/>
  </xdr:twoCellAnchor>
  <xdr:twoCellAnchor>
    <xdr:from>
      <xdr:col>5</xdr:col>
      <xdr:colOff>161925</xdr:colOff>
      <xdr:row>18</xdr:row>
      <xdr:rowOff>104775</xdr:rowOff>
    </xdr:from>
    <xdr:to>
      <xdr:col>6</xdr:col>
      <xdr:colOff>47625</xdr:colOff>
      <xdr:row>20</xdr:row>
      <xdr:rowOff>47625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B1F489F-924E-42EE-AD5D-6CB5350707E2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209925" y="353377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26</a:t>
          </a:r>
        </a:p>
      </xdr:txBody>
    </xdr:sp>
    <xdr:clientData/>
  </xdr:twoCellAnchor>
  <xdr:twoCellAnchor>
    <xdr:from>
      <xdr:col>4</xdr:col>
      <xdr:colOff>219075</xdr:colOff>
      <xdr:row>20</xdr:row>
      <xdr:rowOff>0</xdr:rowOff>
    </xdr:from>
    <xdr:to>
      <xdr:col>5</xdr:col>
      <xdr:colOff>104775</xdr:colOff>
      <xdr:row>21</xdr:row>
      <xdr:rowOff>133350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13DB2A9B-E692-43FF-9B6D-FA51AA4079CC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657475" y="38100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27</a:t>
          </a:r>
        </a:p>
      </xdr:txBody>
    </xdr:sp>
    <xdr:clientData/>
  </xdr:twoCellAnchor>
  <xdr:twoCellAnchor>
    <xdr:from>
      <xdr:col>4</xdr:col>
      <xdr:colOff>180975</xdr:colOff>
      <xdr:row>18</xdr:row>
      <xdr:rowOff>85725</xdr:rowOff>
    </xdr:from>
    <xdr:to>
      <xdr:col>5</xdr:col>
      <xdr:colOff>66675</xdr:colOff>
      <xdr:row>20</xdr:row>
      <xdr:rowOff>28575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A7AA1089-866B-45B6-B049-D14A95435943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619375" y="35147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28</a:t>
          </a:r>
        </a:p>
      </xdr:txBody>
    </xdr:sp>
    <xdr:clientData/>
  </xdr:twoCellAnchor>
  <xdr:twoCellAnchor>
    <xdr:from>
      <xdr:col>4</xdr:col>
      <xdr:colOff>542925</xdr:colOff>
      <xdr:row>16</xdr:row>
      <xdr:rowOff>152400</xdr:rowOff>
    </xdr:from>
    <xdr:to>
      <xdr:col>5</xdr:col>
      <xdr:colOff>428625</xdr:colOff>
      <xdr:row>18</xdr:row>
      <xdr:rowOff>95250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916D427E-2EF3-4CA8-8B61-C80DC5311B31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981325" y="32004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29</a:t>
          </a:r>
        </a:p>
      </xdr:txBody>
    </xdr:sp>
    <xdr:clientData/>
  </xdr:twoCellAnchor>
  <xdr:twoCellAnchor>
    <xdr:from>
      <xdr:col>4</xdr:col>
      <xdr:colOff>361950</xdr:colOff>
      <xdr:row>14</xdr:row>
      <xdr:rowOff>142875</xdr:rowOff>
    </xdr:from>
    <xdr:to>
      <xdr:col>5</xdr:col>
      <xdr:colOff>247650</xdr:colOff>
      <xdr:row>16</xdr:row>
      <xdr:rowOff>85725</xdr:rowOff>
    </xdr:to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467B6513-3402-498F-A203-0BC102B5166D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800350" y="280987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30</a:t>
          </a:r>
        </a:p>
      </xdr:txBody>
    </xdr:sp>
    <xdr:clientData/>
  </xdr:twoCellAnchor>
  <xdr:twoCellAnchor>
    <xdr:from>
      <xdr:col>3</xdr:col>
      <xdr:colOff>590550</xdr:colOff>
      <xdr:row>14</xdr:row>
      <xdr:rowOff>152400</xdr:rowOff>
    </xdr:from>
    <xdr:to>
      <xdr:col>4</xdr:col>
      <xdr:colOff>476250</xdr:colOff>
      <xdr:row>16</xdr:row>
      <xdr:rowOff>95250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530DADD7-4D0A-444C-8E2E-80A825ECFEF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419350" y="28194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31</a:t>
          </a:r>
        </a:p>
      </xdr:txBody>
    </xdr:sp>
    <xdr:clientData/>
  </xdr:twoCellAnchor>
  <xdr:twoCellAnchor>
    <xdr:from>
      <xdr:col>3</xdr:col>
      <xdr:colOff>123825</xdr:colOff>
      <xdr:row>16</xdr:row>
      <xdr:rowOff>47625</xdr:rowOff>
    </xdr:from>
    <xdr:to>
      <xdr:col>4</xdr:col>
      <xdr:colOff>9525</xdr:colOff>
      <xdr:row>17</xdr:row>
      <xdr:rowOff>180975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511DA819-5D54-4347-82A8-2F96E51D760C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952625" y="30956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32</a:t>
          </a:r>
        </a:p>
      </xdr:txBody>
    </xdr:sp>
    <xdr:clientData/>
  </xdr:twoCellAnchor>
  <xdr:twoCellAnchor>
    <xdr:from>
      <xdr:col>3</xdr:col>
      <xdr:colOff>219075</xdr:colOff>
      <xdr:row>14</xdr:row>
      <xdr:rowOff>114300</xdr:rowOff>
    </xdr:from>
    <xdr:to>
      <xdr:col>4</xdr:col>
      <xdr:colOff>104775</xdr:colOff>
      <xdr:row>16</xdr:row>
      <xdr:rowOff>57150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F71E5FD3-9242-4EEF-B7A0-D3486E8917AD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047875" y="27813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33</a:t>
          </a:r>
        </a:p>
      </xdr:txBody>
    </xdr:sp>
    <xdr:clientData/>
  </xdr:twoCellAnchor>
  <xdr:twoCellAnchor>
    <xdr:from>
      <xdr:col>2</xdr:col>
      <xdr:colOff>304800</xdr:colOff>
      <xdr:row>12</xdr:row>
      <xdr:rowOff>114300</xdr:rowOff>
    </xdr:from>
    <xdr:to>
      <xdr:col>3</xdr:col>
      <xdr:colOff>190500</xdr:colOff>
      <xdr:row>14</xdr:row>
      <xdr:rowOff>57150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15A14C17-ACC9-4975-B63C-CDE4F0208AAB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524000" y="24003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34</a:t>
          </a:r>
        </a:p>
      </xdr:txBody>
    </xdr:sp>
    <xdr:clientData/>
  </xdr:twoCellAnchor>
  <xdr:twoCellAnchor>
    <xdr:from>
      <xdr:col>3</xdr:col>
      <xdr:colOff>161925</xdr:colOff>
      <xdr:row>9</xdr:row>
      <xdr:rowOff>152400</xdr:rowOff>
    </xdr:from>
    <xdr:to>
      <xdr:col>4</xdr:col>
      <xdr:colOff>47625</xdr:colOff>
      <xdr:row>11</xdr:row>
      <xdr:rowOff>95250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88613AAB-27E8-40DF-B6BF-53A87E737B0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1990725" y="18669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35</a:t>
          </a:r>
        </a:p>
      </xdr:txBody>
    </xdr:sp>
    <xdr:clientData/>
  </xdr:twoCellAnchor>
  <xdr:twoCellAnchor>
    <xdr:from>
      <xdr:col>3</xdr:col>
      <xdr:colOff>533400</xdr:colOff>
      <xdr:row>12</xdr:row>
      <xdr:rowOff>95250</xdr:rowOff>
    </xdr:from>
    <xdr:to>
      <xdr:col>4</xdr:col>
      <xdr:colOff>419100</xdr:colOff>
      <xdr:row>14</xdr:row>
      <xdr:rowOff>38100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52B85216-01F2-4429-A7DE-C725960EE387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362200" y="23812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36</a:t>
          </a:r>
        </a:p>
      </xdr:txBody>
    </xdr:sp>
    <xdr:clientData/>
  </xdr:twoCellAnchor>
  <xdr:twoCellAnchor>
    <xdr:from>
      <xdr:col>4</xdr:col>
      <xdr:colOff>485775</xdr:colOff>
      <xdr:row>10</xdr:row>
      <xdr:rowOff>114300</xdr:rowOff>
    </xdr:from>
    <xdr:to>
      <xdr:col>5</xdr:col>
      <xdr:colOff>371475</xdr:colOff>
      <xdr:row>12</xdr:row>
      <xdr:rowOff>57150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F7EE9357-A120-4A48-893E-A5DEC2F3A39B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924175" y="20193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37</a:t>
          </a:r>
        </a:p>
      </xdr:txBody>
    </xdr:sp>
    <xdr:clientData/>
  </xdr:twoCellAnchor>
  <xdr:twoCellAnchor>
    <xdr:from>
      <xdr:col>5</xdr:col>
      <xdr:colOff>409575</xdr:colOff>
      <xdr:row>13</xdr:row>
      <xdr:rowOff>57150</xdr:rowOff>
    </xdr:from>
    <xdr:to>
      <xdr:col>6</xdr:col>
      <xdr:colOff>295275</xdr:colOff>
      <xdr:row>15</xdr:row>
      <xdr:rowOff>0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EFDC68ED-C9C7-412C-9290-B0BC010F2C01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457575" y="25336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38</a:t>
          </a:r>
        </a:p>
      </xdr:txBody>
    </xdr:sp>
    <xdr:clientData/>
  </xdr:twoCellAnchor>
  <xdr:twoCellAnchor>
    <xdr:from>
      <xdr:col>6</xdr:col>
      <xdr:colOff>381000</xdr:colOff>
      <xdr:row>11</xdr:row>
      <xdr:rowOff>152400</xdr:rowOff>
    </xdr:from>
    <xdr:to>
      <xdr:col>7</xdr:col>
      <xdr:colOff>266700</xdr:colOff>
      <xdr:row>13</xdr:row>
      <xdr:rowOff>95250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11E67E21-BBEB-4B38-80D5-7EAE95BD71D2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038600" y="22479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40</a:t>
          </a:r>
        </a:p>
      </xdr:txBody>
    </xdr:sp>
    <xdr:clientData/>
  </xdr:twoCellAnchor>
  <xdr:twoCellAnchor>
    <xdr:from>
      <xdr:col>7</xdr:col>
      <xdr:colOff>171450</xdr:colOff>
      <xdr:row>12</xdr:row>
      <xdr:rowOff>95250</xdr:rowOff>
    </xdr:from>
    <xdr:to>
      <xdr:col>8</xdr:col>
      <xdr:colOff>57150</xdr:colOff>
      <xdr:row>14</xdr:row>
      <xdr:rowOff>38100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BEF90611-04B0-4DAC-8A5E-171A0F2AB563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438650" y="23812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41</a:t>
          </a:r>
        </a:p>
      </xdr:txBody>
    </xdr:sp>
    <xdr:clientData/>
  </xdr:twoCellAnchor>
  <xdr:twoCellAnchor>
    <xdr:from>
      <xdr:col>7</xdr:col>
      <xdr:colOff>581025</xdr:colOff>
      <xdr:row>10</xdr:row>
      <xdr:rowOff>47625</xdr:rowOff>
    </xdr:from>
    <xdr:to>
      <xdr:col>8</xdr:col>
      <xdr:colOff>466725</xdr:colOff>
      <xdr:row>11</xdr:row>
      <xdr:rowOff>180975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BAD96B87-A19F-4C45-B7DB-9BA7530995F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848225" y="19526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42</a:t>
          </a:r>
        </a:p>
      </xdr:txBody>
    </xdr:sp>
    <xdr:clientData/>
  </xdr:twoCellAnchor>
  <xdr:twoCellAnchor>
    <xdr:from>
      <xdr:col>7</xdr:col>
      <xdr:colOff>447675</xdr:colOff>
      <xdr:row>7</xdr:row>
      <xdr:rowOff>133350</xdr:rowOff>
    </xdr:from>
    <xdr:to>
      <xdr:col>8</xdr:col>
      <xdr:colOff>333375</xdr:colOff>
      <xdr:row>9</xdr:row>
      <xdr:rowOff>76200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9125E71A-3F89-44AA-B739-8A7FE0F5B43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714875" y="14668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43</a:t>
          </a:r>
        </a:p>
      </xdr:txBody>
    </xdr:sp>
    <xdr:clientData/>
  </xdr:twoCellAnchor>
  <xdr:twoCellAnchor>
    <xdr:from>
      <xdr:col>6</xdr:col>
      <xdr:colOff>571500</xdr:colOff>
      <xdr:row>6</xdr:row>
      <xdr:rowOff>152400</xdr:rowOff>
    </xdr:from>
    <xdr:to>
      <xdr:col>7</xdr:col>
      <xdr:colOff>457200</xdr:colOff>
      <xdr:row>8</xdr:row>
      <xdr:rowOff>95250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7F9166B8-A7B1-45DB-A09A-E358456F06E5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229100" y="12954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44</a:t>
          </a:r>
        </a:p>
      </xdr:txBody>
    </xdr:sp>
    <xdr:clientData/>
  </xdr:twoCellAnchor>
  <xdr:twoCellAnchor>
    <xdr:from>
      <xdr:col>5</xdr:col>
      <xdr:colOff>561975</xdr:colOff>
      <xdr:row>8</xdr:row>
      <xdr:rowOff>66675</xdr:rowOff>
    </xdr:from>
    <xdr:to>
      <xdr:col>6</xdr:col>
      <xdr:colOff>447675</xdr:colOff>
      <xdr:row>10</xdr:row>
      <xdr:rowOff>9525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68DB009-66AA-47E8-A94D-F863808A2E75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609975" y="159067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45</a:t>
          </a:r>
        </a:p>
      </xdr:txBody>
    </xdr:sp>
    <xdr:clientData/>
  </xdr:twoCellAnchor>
  <xdr:twoCellAnchor>
    <xdr:from>
      <xdr:col>5</xdr:col>
      <xdr:colOff>38100</xdr:colOff>
      <xdr:row>8</xdr:row>
      <xdr:rowOff>114300</xdr:rowOff>
    </xdr:from>
    <xdr:to>
      <xdr:col>5</xdr:col>
      <xdr:colOff>533400</xdr:colOff>
      <xdr:row>10</xdr:row>
      <xdr:rowOff>57150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E7D6C55-C2A0-43BB-95A8-F53DE2B1DAB3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086100" y="16383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46</a:t>
          </a:r>
        </a:p>
      </xdr:txBody>
    </xdr:sp>
    <xdr:clientData/>
  </xdr:twoCellAnchor>
  <xdr:twoCellAnchor>
    <xdr:from>
      <xdr:col>4</xdr:col>
      <xdr:colOff>142875</xdr:colOff>
      <xdr:row>7</xdr:row>
      <xdr:rowOff>161925</xdr:rowOff>
    </xdr:from>
    <xdr:to>
      <xdr:col>5</xdr:col>
      <xdr:colOff>28575</xdr:colOff>
      <xdr:row>9</xdr:row>
      <xdr:rowOff>104775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AB8032D7-A44C-4336-94CE-D0B7A848458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581275" y="14954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47</a:t>
          </a:r>
        </a:p>
      </xdr:txBody>
    </xdr:sp>
    <xdr:clientData/>
  </xdr:twoCellAnchor>
  <xdr:twoCellAnchor>
    <xdr:from>
      <xdr:col>4</xdr:col>
      <xdr:colOff>381000</xdr:colOff>
      <xdr:row>5</xdr:row>
      <xdr:rowOff>152400</xdr:rowOff>
    </xdr:from>
    <xdr:to>
      <xdr:col>5</xdr:col>
      <xdr:colOff>266700</xdr:colOff>
      <xdr:row>7</xdr:row>
      <xdr:rowOff>95250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F272DB41-24C7-40F3-B590-87B3A8121889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2819400" y="110490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48</a:t>
          </a:r>
        </a:p>
      </xdr:txBody>
    </xdr:sp>
    <xdr:clientData/>
  </xdr:twoCellAnchor>
  <xdr:twoCellAnchor>
    <xdr:from>
      <xdr:col>5</xdr:col>
      <xdr:colOff>476250</xdr:colOff>
      <xdr:row>3</xdr:row>
      <xdr:rowOff>104775</xdr:rowOff>
    </xdr:from>
    <xdr:to>
      <xdr:col>6</xdr:col>
      <xdr:colOff>361950</xdr:colOff>
      <xdr:row>5</xdr:row>
      <xdr:rowOff>47625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7F6FAEDA-2C25-4CFD-8ED3-D3F453D692A3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524250" y="67627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49</a:t>
          </a:r>
        </a:p>
      </xdr:txBody>
    </xdr:sp>
    <xdr:clientData/>
  </xdr:twoCellAnchor>
  <xdr:twoCellAnchor>
    <xdr:from>
      <xdr:col>5</xdr:col>
      <xdr:colOff>590550</xdr:colOff>
      <xdr:row>6</xdr:row>
      <xdr:rowOff>9525</xdr:rowOff>
    </xdr:from>
    <xdr:to>
      <xdr:col>6</xdr:col>
      <xdr:colOff>476250</xdr:colOff>
      <xdr:row>7</xdr:row>
      <xdr:rowOff>142875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818E29FE-BB4F-409F-B785-709AE4296D99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638550" y="11525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50</a:t>
          </a:r>
        </a:p>
      </xdr:txBody>
    </xdr:sp>
    <xdr:clientData/>
  </xdr:twoCellAnchor>
  <xdr:twoCellAnchor>
    <xdr:from>
      <xdr:col>6</xdr:col>
      <xdr:colOff>581025</xdr:colOff>
      <xdr:row>4</xdr:row>
      <xdr:rowOff>104775</xdr:rowOff>
    </xdr:from>
    <xdr:to>
      <xdr:col>7</xdr:col>
      <xdr:colOff>466725</xdr:colOff>
      <xdr:row>6</xdr:row>
      <xdr:rowOff>47625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53CEB6D4-8127-4BC8-A99C-D44E8F70849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238625" y="86677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51</a:t>
          </a:r>
        </a:p>
      </xdr:txBody>
    </xdr:sp>
    <xdr:clientData/>
  </xdr:twoCellAnchor>
  <xdr:twoCellAnchor>
    <xdr:from>
      <xdr:col>6</xdr:col>
      <xdr:colOff>447675</xdr:colOff>
      <xdr:row>2</xdr:row>
      <xdr:rowOff>171450</xdr:rowOff>
    </xdr:from>
    <xdr:to>
      <xdr:col>7</xdr:col>
      <xdr:colOff>333375</xdr:colOff>
      <xdr:row>4</xdr:row>
      <xdr:rowOff>114300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49BF5A35-2CF6-4B5F-A71E-D76A0F469DB1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105275" y="552450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52</a:t>
          </a:r>
        </a:p>
      </xdr:txBody>
    </xdr:sp>
    <xdr:clientData/>
  </xdr:twoCellAnchor>
  <xdr:twoCellAnchor>
    <xdr:from>
      <xdr:col>6</xdr:col>
      <xdr:colOff>342900</xdr:colOff>
      <xdr:row>1</xdr:row>
      <xdr:rowOff>28575</xdr:rowOff>
    </xdr:from>
    <xdr:to>
      <xdr:col>7</xdr:col>
      <xdr:colOff>228600</xdr:colOff>
      <xdr:row>2</xdr:row>
      <xdr:rowOff>161925</xdr:rowOff>
    </xdr:to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53158626-FEB4-4913-869C-35AF222C5A42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000500" y="21907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53</a:t>
          </a:r>
        </a:p>
      </xdr:txBody>
    </xdr:sp>
    <xdr:clientData/>
  </xdr:twoCellAnchor>
  <xdr:twoCellAnchor>
    <xdr:from>
      <xdr:col>7</xdr:col>
      <xdr:colOff>219075</xdr:colOff>
      <xdr:row>0</xdr:row>
      <xdr:rowOff>123825</xdr:rowOff>
    </xdr:from>
    <xdr:to>
      <xdr:col>8</xdr:col>
      <xdr:colOff>104775</xdr:colOff>
      <xdr:row>2</xdr:row>
      <xdr:rowOff>66675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E99BC59C-BB89-429C-9C55-B4C9D35946FE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4486275" y="1238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54</a:t>
          </a:r>
        </a:p>
      </xdr:txBody>
    </xdr:sp>
    <xdr:clientData/>
  </xdr:twoCellAnchor>
  <xdr:twoCellAnchor>
    <xdr:from>
      <xdr:col>5</xdr:col>
      <xdr:colOff>552450</xdr:colOff>
      <xdr:row>15</xdr:row>
      <xdr:rowOff>47625</xdr:rowOff>
    </xdr:from>
    <xdr:to>
      <xdr:col>6</xdr:col>
      <xdr:colOff>438150</xdr:colOff>
      <xdr:row>16</xdr:row>
      <xdr:rowOff>180975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13C02700-B266-4058-8E87-D0B23F48AAB6}"/>
            </a:ext>
            <a:ext uri="{147F2762-F138-4A5C-976F-8EAC2B608ADB}">
              <a16:predDERef xmlns:a16="http://schemas.microsoft.com/office/drawing/2014/main" pred="{B7A697DC-5151-CB54-A074-6B59A3D857F1}"/>
            </a:ext>
          </a:extLst>
        </xdr:cNvPr>
        <xdr:cNvSpPr txBox="1"/>
      </xdr:nvSpPr>
      <xdr:spPr>
        <a:xfrm>
          <a:off x="3600450" y="2905125"/>
          <a:ext cx="49530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39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45</xdr:row>
      <xdr:rowOff>28575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44BEA4-57DD-4956-B9CA-71E38164F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22296" cy="8483643"/>
        </a:xfrm>
        <a:prstGeom prst="rect">
          <a:avLst/>
        </a:prstGeom>
      </xdr:spPr>
    </xdr:pic>
    <xdr:clientData/>
  </xdr:twoCellAnchor>
  <xdr:twoCellAnchor>
    <xdr:from>
      <xdr:col>11</xdr:col>
      <xdr:colOff>294361</xdr:colOff>
      <xdr:row>8</xdr:row>
      <xdr:rowOff>33403</xdr:rowOff>
    </xdr:from>
    <xdr:to>
      <xdr:col>12</xdr:col>
      <xdr:colOff>438411</xdr:colOff>
      <xdr:row>12</xdr:row>
      <xdr:rowOff>114822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C4C9513-D5BB-486D-83E4-1980BE66E071}"/>
            </a:ext>
          </a:extLst>
        </xdr:cNvPr>
        <xdr:cNvSpPr txBox="1"/>
      </xdr:nvSpPr>
      <xdr:spPr>
        <a:xfrm>
          <a:off x="6954032" y="1536526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8</xdr:col>
      <xdr:colOff>70980</xdr:colOff>
      <xdr:row>37</xdr:row>
      <xdr:rowOff>164925</xdr:rowOff>
    </xdr:from>
    <xdr:to>
      <xdr:col>9</xdr:col>
      <xdr:colOff>215030</xdr:colOff>
      <xdr:row>42</xdr:row>
      <xdr:rowOff>58454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64C70BC-9BB2-4222-9B28-959942825D8E}"/>
            </a:ext>
          </a:extLst>
        </xdr:cNvPr>
        <xdr:cNvSpPr txBox="1"/>
      </xdr:nvSpPr>
      <xdr:spPr>
        <a:xfrm>
          <a:off x="4914377" y="6928980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9</xdr:col>
      <xdr:colOff>87681</xdr:colOff>
      <xdr:row>37</xdr:row>
      <xdr:rowOff>25051</xdr:rowOff>
    </xdr:from>
    <xdr:to>
      <xdr:col>10</xdr:col>
      <xdr:colOff>231731</xdr:colOff>
      <xdr:row>41</xdr:row>
      <xdr:rowOff>106471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53AA16C-E569-4BE9-81D8-45404E78EE53}"/>
            </a:ext>
          </a:extLst>
        </xdr:cNvPr>
        <xdr:cNvSpPr txBox="1"/>
      </xdr:nvSpPr>
      <xdr:spPr>
        <a:xfrm>
          <a:off x="5536503" y="6789106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11</xdr:col>
      <xdr:colOff>379955</xdr:colOff>
      <xdr:row>26</xdr:row>
      <xdr:rowOff>118997</xdr:rowOff>
    </xdr:from>
    <xdr:to>
      <xdr:col>12</xdr:col>
      <xdr:colOff>524005</xdr:colOff>
      <xdr:row>31</xdr:row>
      <xdr:rowOff>12526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6FF8184D-44FF-43BD-A1BD-567D81F1B94D}"/>
            </a:ext>
          </a:extLst>
        </xdr:cNvPr>
        <xdr:cNvSpPr txBox="1"/>
      </xdr:nvSpPr>
      <xdr:spPr>
        <a:xfrm>
          <a:off x="7039626" y="4816257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1</xdr:col>
      <xdr:colOff>156574</xdr:colOff>
      <xdr:row>36</xdr:row>
      <xdr:rowOff>62629</xdr:rowOff>
    </xdr:from>
    <xdr:to>
      <xdr:col>2</xdr:col>
      <xdr:colOff>300625</xdr:colOff>
      <xdr:row>40</xdr:row>
      <xdr:rowOff>144048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E47D77B-59B4-4079-BE43-1CC7C78C34BD}"/>
            </a:ext>
          </a:extLst>
        </xdr:cNvPr>
        <xdr:cNvSpPr txBox="1"/>
      </xdr:nvSpPr>
      <xdr:spPr>
        <a:xfrm>
          <a:off x="761999" y="6638793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11</xdr:col>
      <xdr:colOff>281834</xdr:colOff>
      <xdr:row>13</xdr:row>
      <xdr:rowOff>93945</xdr:rowOff>
    </xdr:from>
    <xdr:to>
      <xdr:col>12</xdr:col>
      <xdr:colOff>425884</xdr:colOff>
      <xdr:row>17</xdr:row>
      <xdr:rowOff>175364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A264F75-DEE0-4E14-A708-33286D220D6C}"/>
            </a:ext>
          </a:extLst>
        </xdr:cNvPr>
        <xdr:cNvSpPr txBox="1"/>
      </xdr:nvSpPr>
      <xdr:spPr>
        <a:xfrm>
          <a:off x="6941505" y="2536520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9</xdr:col>
      <xdr:colOff>590809</xdr:colOff>
      <xdr:row>4</xdr:row>
      <xdr:rowOff>173275</xdr:rowOff>
    </xdr:from>
    <xdr:to>
      <xdr:col>11</xdr:col>
      <xdr:colOff>129435</xdr:colOff>
      <xdr:row>9</xdr:row>
      <xdr:rowOff>66804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DBC0F5B5-D1C0-463B-906C-3A3C55351D4F}"/>
            </a:ext>
          </a:extLst>
        </xdr:cNvPr>
        <xdr:cNvSpPr txBox="1"/>
      </xdr:nvSpPr>
      <xdr:spPr>
        <a:xfrm>
          <a:off x="6039631" y="924837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8</xdr:col>
      <xdr:colOff>33401</xdr:colOff>
      <xdr:row>0</xdr:row>
      <xdr:rowOff>0</xdr:rowOff>
    </xdr:from>
    <xdr:to>
      <xdr:col>9</xdr:col>
      <xdr:colOff>177451</xdr:colOff>
      <xdr:row>4</xdr:row>
      <xdr:rowOff>81419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CEDF820F-6B90-4BDF-A5D1-A0569F4FC2CC}"/>
            </a:ext>
          </a:extLst>
        </xdr:cNvPr>
        <xdr:cNvSpPr txBox="1"/>
      </xdr:nvSpPr>
      <xdr:spPr>
        <a:xfrm>
          <a:off x="4876798" y="0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1</xdr:col>
      <xdr:colOff>269307</xdr:colOff>
      <xdr:row>1</xdr:row>
      <xdr:rowOff>6264</xdr:rowOff>
    </xdr:from>
    <xdr:to>
      <xdr:col>2</xdr:col>
      <xdr:colOff>413358</xdr:colOff>
      <xdr:row>5</xdr:row>
      <xdr:rowOff>87683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5DF2AFC-D926-4F97-A781-90D224C25F62}"/>
            </a:ext>
          </a:extLst>
        </xdr:cNvPr>
        <xdr:cNvSpPr txBox="1"/>
      </xdr:nvSpPr>
      <xdr:spPr>
        <a:xfrm>
          <a:off x="874732" y="194154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0</xdr:col>
      <xdr:colOff>0</xdr:colOff>
      <xdr:row>10</xdr:row>
      <xdr:rowOff>148225</xdr:rowOff>
    </xdr:from>
    <xdr:to>
      <xdr:col>1</xdr:col>
      <xdr:colOff>144050</xdr:colOff>
      <xdr:row>15</xdr:row>
      <xdr:rowOff>41754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9151802B-E0EF-4554-9134-B404AB33D27A}"/>
            </a:ext>
          </a:extLst>
        </xdr:cNvPr>
        <xdr:cNvSpPr txBox="1"/>
      </xdr:nvSpPr>
      <xdr:spPr>
        <a:xfrm>
          <a:off x="0" y="2027129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0</xdr:col>
      <xdr:colOff>461376</xdr:colOff>
      <xdr:row>33</xdr:row>
      <xdr:rowOff>108559</xdr:rowOff>
    </xdr:from>
    <xdr:to>
      <xdr:col>2</xdr:col>
      <xdr:colOff>2</xdr:colOff>
      <xdr:row>38</xdr:row>
      <xdr:rowOff>2088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D2C95C32-DF16-488F-BB86-025A9583587D}"/>
            </a:ext>
          </a:extLst>
        </xdr:cNvPr>
        <xdr:cNvSpPr txBox="1"/>
      </xdr:nvSpPr>
      <xdr:spPr>
        <a:xfrm>
          <a:off x="461376" y="6121052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10</xdr:col>
      <xdr:colOff>212943</xdr:colOff>
      <xdr:row>29</xdr:row>
      <xdr:rowOff>27139</xdr:rowOff>
    </xdr:from>
    <xdr:to>
      <xdr:col>11</xdr:col>
      <xdr:colOff>356994</xdr:colOff>
      <xdr:row>33</xdr:row>
      <xdr:rowOff>108559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44922FB6-7103-466A-A821-64A6B4A9E8B6}"/>
            </a:ext>
          </a:extLst>
        </xdr:cNvPr>
        <xdr:cNvSpPr txBox="1"/>
      </xdr:nvSpPr>
      <xdr:spPr>
        <a:xfrm>
          <a:off x="6267190" y="5288071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6</xdr:col>
      <xdr:colOff>532357</xdr:colOff>
      <xdr:row>24</xdr:row>
      <xdr:rowOff>137786</xdr:rowOff>
    </xdr:from>
    <xdr:to>
      <xdr:col>8</xdr:col>
      <xdr:colOff>70983</xdr:colOff>
      <xdr:row>29</xdr:row>
      <xdr:rowOff>31314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A835FE8F-9504-410F-9469-971E03F17B30}"/>
            </a:ext>
          </a:extLst>
        </xdr:cNvPr>
        <xdr:cNvSpPr txBox="1"/>
      </xdr:nvSpPr>
      <xdr:spPr>
        <a:xfrm>
          <a:off x="4164905" y="4459265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3</xdr:col>
      <xdr:colOff>559497</xdr:colOff>
      <xdr:row>30</xdr:row>
      <xdr:rowOff>39665</xdr:rowOff>
    </xdr:from>
    <xdr:to>
      <xdr:col>5</xdr:col>
      <xdr:colOff>98123</xdr:colOff>
      <xdr:row>34</xdr:row>
      <xdr:rowOff>121084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3DD603CC-AEAD-4D19-A0A8-55F0EBF7A7D8}"/>
            </a:ext>
          </a:extLst>
        </xdr:cNvPr>
        <xdr:cNvSpPr txBox="1"/>
      </xdr:nvSpPr>
      <xdr:spPr>
        <a:xfrm>
          <a:off x="2375771" y="5488487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4</xdr:col>
      <xdr:colOff>263047</xdr:colOff>
      <xdr:row>19</xdr:row>
      <xdr:rowOff>181626</xdr:rowOff>
    </xdr:from>
    <xdr:to>
      <xdr:col>5</xdr:col>
      <xdr:colOff>407098</xdr:colOff>
      <xdr:row>25</xdr:row>
      <xdr:rowOff>75155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6DB53387-7265-464E-B710-D6A6D2AB0988}"/>
            </a:ext>
          </a:extLst>
        </xdr:cNvPr>
        <xdr:cNvSpPr txBox="1"/>
      </xdr:nvSpPr>
      <xdr:spPr>
        <a:xfrm>
          <a:off x="2684746" y="3751544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8</xdr:col>
      <xdr:colOff>311064</xdr:colOff>
      <xdr:row>13</xdr:row>
      <xdr:rowOff>93944</xdr:rowOff>
    </xdr:from>
    <xdr:to>
      <xdr:col>9</xdr:col>
      <xdr:colOff>455114</xdr:colOff>
      <xdr:row>17</xdr:row>
      <xdr:rowOff>175363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E5719F6-04F7-4A18-8038-B933AFE01614}"/>
            </a:ext>
          </a:extLst>
        </xdr:cNvPr>
        <xdr:cNvSpPr txBox="1"/>
      </xdr:nvSpPr>
      <xdr:spPr>
        <a:xfrm>
          <a:off x="5154461" y="2536519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7</xdr:col>
      <xdr:colOff>327765</xdr:colOff>
      <xdr:row>4</xdr:row>
      <xdr:rowOff>183713</xdr:rowOff>
    </xdr:from>
    <xdr:to>
      <xdr:col>8</xdr:col>
      <xdr:colOff>471816</xdr:colOff>
      <xdr:row>9</xdr:row>
      <xdr:rowOff>77242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C415AE53-23F0-4802-BFC8-5174C160B4C5}"/>
            </a:ext>
          </a:extLst>
        </xdr:cNvPr>
        <xdr:cNvSpPr txBox="1"/>
      </xdr:nvSpPr>
      <xdr:spPr>
        <a:xfrm>
          <a:off x="4565738" y="935275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4</xdr:col>
      <xdr:colOff>260959</xdr:colOff>
      <xdr:row>3</xdr:row>
      <xdr:rowOff>137784</xdr:rowOff>
    </xdr:from>
    <xdr:to>
      <xdr:col>5</xdr:col>
      <xdr:colOff>405010</xdr:colOff>
      <xdr:row>8</xdr:row>
      <xdr:rowOff>31313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6955C0AD-8350-4B20-AE21-DA6CC531CE6A}"/>
            </a:ext>
          </a:extLst>
        </xdr:cNvPr>
        <xdr:cNvSpPr txBox="1"/>
      </xdr:nvSpPr>
      <xdr:spPr>
        <a:xfrm>
          <a:off x="2682658" y="701455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68894</xdr:colOff>
      <xdr:row>10</xdr:row>
      <xdr:rowOff>185800</xdr:rowOff>
    </xdr:from>
    <xdr:to>
      <xdr:col>4</xdr:col>
      <xdr:colOff>212944</xdr:colOff>
      <xdr:row>15</xdr:row>
      <xdr:rowOff>79329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961C7646-7557-4A8C-8C3E-7DF19395ECEA}"/>
            </a:ext>
          </a:extLst>
        </xdr:cNvPr>
        <xdr:cNvSpPr txBox="1"/>
      </xdr:nvSpPr>
      <xdr:spPr>
        <a:xfrm>
          <a:off x="1885168" y="2064704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1</xdr:col>
      <xdr:colOff>346554</xdr:colOff>
      <xdr:row>15</xdr:row>
      <xdr:rowOff>129433</xdr:rowOff>
    </xdr:from>
    <xdr:to>
      <xdr:col>2</xdr:col>
      <xdr:colOff>490605</xdr:colOff>
      <xdr:row>20</xdr:row>
      <xdr:rowOff>22962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8F5F2837-C87D-4A8B-99E2-6387831A9A2A}"/>
            </a:ext>
          </a:extLst>
        </xdr:cNvPr>
        <xdr:cNvSpPr txBox="1"/>
      </xdr:nvSpPr>
      <xdr:spPr>
        <a:xfrm>
          <a:off x="951979" y="2947789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425886</xdr:colOff>
      <xdr:row>23</xdr:row>
      <xdr:rowOff>41751</xdr:rowOff>
    </xdr:from>
    <xdr:to>
      <xdr:col>2</xdr:col>
      <xdr:colOff>569937</xdr:colOff>
      <xdr:row>27</xdr:row>
      <xdr:rowOff>123170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7BA1D382-B1F4-4864-B86A-41652EA98B5F}"/>
            </a:ext>
          </a:extLst>
        </xdr:cNvPr>
        <xdr:cNvSpPr txBox="1"/>
      </xdr:nvSpPr>
      <xdr:spPr>
        <a:xfrm>
          <a:off x="1031311" y="4175340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0</xdr:col>
      <xdr:colOff>396658</xdr:colOff>
      <xdr:row>2</xdr:row>
      <xdr:rowOff>73069</xdr:rowOff>
    </xdr:from>
    <xdr:to>
      <xdr:col>11</xdr:col>
      <xdr:colOff>104384</xdr:colOff>
      <xdr:row>40</xdr:row>
      <xdr:rowOff>83508</xdr:rowOff>
    </xdr:to>
    <xdr:sp macro="" textlink="">
      <xdr:nvSpPr>
        <xdr:cNvPr id="29" name="Oval 28">
          <a:extLst>
            <a:ext uri="{FF2B5EF4-FFF2-40B4-BE49-F238E27FC236}">
              <a16:creationId xmlns:a16="http://schemas.microsoft.com/office/drawing/2014/main" id="{18F5C13B-09D5-4800-9D48-C06829C8AA5E}"/>
            </a:ext>
          </a:extLst>
        </xdr:cNvPr>
        <xdr:cNvSpPr/>
      </xdr:nvSpPr>
      <xdr:spPr>
        <a:xfrm>
          <a:off x="396658" y="448850"/>
          <a:ext cx="6367397" cy="6962384"/>
        </a:xfrm>
        <a:prstGeom prst="ellipse">
          <a:avLst/>
        </a:prstGeom>
        <a:noFill/>
        <a:ln w="57150" cap="flat" cmpd="sng" algn="ctr">
          <a:solidFill>
            <a:schemeClr val="accent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490602</xdr:colOff>
      <xdr:row>28</xdr:row>
      <xdr:rowOff>52192</xdr:rowOff>
    </xdr:from>
    <xdr:to>
      <xdr:col>9</xdr:col>
      <xdr:colOff>584548</xdr:colOff>
      <xdr:row>37</xdr:row>
      <xdr:rowOff>146137</xdr:rowOff>
    </xdr:to>
    <xdr:sp macro="" textlink="">
      <xdr:nvSpPr>
        <xdr:cNvPr id="30" name="Freeform: Shape 29">
          <a:extLst>
            <a:ext uri="{FF2B5EF4-FFF2-40B4-BE49-F238E27FC236}">
              <a16:creationId xmlns:a16="http://schemas.microsoft.com/office/drawing/2014/main" id="{B61DB119-FFAB-43FC-BA8A-8C729854A9A0}"/>
            </a:ext>
          </a:extLst>
        </xdr:cNvPr>
        <xdr:cNvSpPr/>
      </xdr:nvSpPr>
      <xdr:spPr>
        <a:xfrm>
          <a:off x="4728575" y="5125233"/>
          <a:ext cx="1304795" cy="1784959"/>
        </a:xfrm>
        <a:custGeom>
          <a:avLst/>
          <a:gdLst>
            <a:gd name="connsiteX0" fmla="*/ 824630 w 1304795"/>
            <a:gd name="connsiteY0" fmla="*/ 0 h 1784959"/>
            <a:gd name="connsiteX1" fmla="*/ 52192 w 1304795"/>
            <a:gd name="connsiteY1" fmla="*/ 135699 h 1784959"/>
            <a:gd name="connsiteX2" fmla="*/ 0 w 1304795"/>
            <a:gd name="connsiteY2" fmla="*/ 991644 h 1784959"/>
            <a:gd name="connsiteX3" fmla="*/ 229644 w 1304795"/>
            <a:gd name="connsiteY3" fmla="*/ 1430055 h 1784959"/>
            <a:gd name="connsiteX4" fmla="*/ 469726 w 1304795"/>
            <a:gd name="connsiteY4" fmla="*/ 1628383 h 1784959"/>
            <a:gd name="connsiteX5" fmla="*/ 511480 w 1304795"/>
            <a:gd name="connsiteY5" fmla="*/ 1743205 h 1784959"/>
            <a:gd name="connsiteX6" fmla="*/ 803754 w 1304795"/>
            <a:gd name="connsiteY6" fmla="*/ 1784959 h 1784959"/>
            <a:gd name="connsiteX7" fmla="*/ 1012521 w 1304795"/>
            <a:gd name="connsiteY7" fmla="*/ 1534438 h 1784959"/>
            <a:gd name="connsiteX8" fmla="*/ 1210850 w 1304795"/>
            <a:gd name="connsiteY8" fmla="*/ 1336109 h 1784959"/>
            <a:gd name="connsiteX9" fmla="*/ 1304795 w 1304795"/>
            <a:gd name="connsiteY9" fmla="*/ 1022959 h 1784959"/>
            <a:gd name="connsiteX10" fmla="*/ 1200411 w 1304795"/>
            <a:gd name="connsiteY10" fmla="*/ 699370 h 1784959"/>
            <a:gd name="connsiteX11" fmla="*/ 1096028 w 1304795"/>
            <a:gd name="connsiteY11" fmla="*/ 365342 h 1784959"/>
            <a:gd name="connsiteX12" fmla="*/ 908137 w 1304795"/>
            <a:gd name="connsiteY12" fmla="*/ 135699 h 1784959"/>
            <a:gd name="connsiteX13" fmla="*/ 824630 w 1304795"/>
            <a:gd name="connsiteY13" fmla="*/ 0 h 178495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</a:cxnLst>
          <a:rect l="l" t="t" r="r" b="b"/>
          <a:pathLst>
            <a:path w="1304795" h="1784959">
              <a:moveTo>
                <a:pt x="824630" y="0"/>
              </a:moveTo>
              <a:lnTo>
                <a:pt x="52192" y="135699"/>
              </a:lnTo>
              <a:lnTo>
                <a:pt x="0" y="991644"/>
              </a:lnTo>
              <a:lnTo>
                <a:pt x="229644" y="1430055"/>
              </a:lnTo>
              <a:lnTo>
                <a:pt x="469726" y="1628383"/>
              </a:lnTo>
              <a:lnTo>
                <a:pt x="511480" y="1743205"/>
              </a:lnTo>
              <a:lnTo>
                <a:pt x="803754" y="1784959"/>
              </a:lnTo>
              <a:lnTo>
                <a:pt x="1012521" y="1534438"/>
              </a:lnTo>
              <a:lnTo>
                <a:pt x="1210850" y="1336109"/>
              </a:lnTo>
              <a:lnTo>
                <a:pt x="1304795" y="1022959"/>
              </a:lnTo>
              <a:lnTo>
                <a:pt x="1200411" y="699370"/>
              </a:lnTo>
              <a:lnTo>
                <a:pt x="1096028" y="365342"/>
              </a:lnTo>
              <a:lnTo>
                <a:pt x="908137" y="135699"/>
              </a:lnTo>
              <a:lnTo>
                <a:pt x="824630" y="0"/>
              </a:lnTo>
              <a:close/>
            </a:path>
          </a:pathLst>
        </a:custGeom>
        <a:noFill/>
        <a:ln w="28575" cap="flat" cmpd="sng" algn="ctr">
          <a:solidFill>
            <a:schemeClr val="accent2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9</xdr:col>
      <xdr:colOff>350729</xdr:colOff>
      <xdr:row>23</xdr:row>
      <xdr:rowOff>144049</xdr:rowOff>
    </xdr:from>
    <xdr:to>
      <xdr:col>10</xdr:col>
      <xdr:colOff>494779</xdr:colOff>
      <xdr:row>28</xdr:row>
      <xdr:rowOff>37578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231D16F9-6C0E-4C04-AF67-C151F64F37F1}"/>
            </a:ext>
          </a:extLst>
        </xdr:cNvPr>
        <xdr:cNvSpPr txBox="1"/>
      </xdr:nvSpPr>
      <xdr:spPr>
        <a:xfrm>
          <a:off x="5799551" y="4277638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9</xdr:col>
      <xdr:colOff>22962</xdr:colOff>
      <xdr:row>2</xdr:row>
      <xdr:rowOff>64716</xdr:rowOff>
    </xdr:from>
    <xdr:to>
      <xdr:col>10</xdr:col>
      <xdr:colOff>167012</xdr:colOff>
      <xdr:row>6</xdr:row>
      <xdr:rowOff>146136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EA523F32-F3A7-47D9-901B-28B0C4CB3DFE}"/>
            </a:ext>
          </a:extLst>
        </xdr:cNvPr>
        <xdr:cNvSpPr txBox="1"/>
      </xdr:nvSpPr>
      <xdr:spPr>
        <a:xfrm>
          <a:off x="5471784" y="440497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11</xdr:col>
      <xdr:colOff>269308</xdr:colOff>
      <xdr:row>20</xdr:row>
      <xdr:rowOff>8349</xdr:rowOff>
    </xdr:from>
    <xdr:to>
      <xdr:col>12</xdr:col>
      <xdr:colOff>413358</xdr:colOff>
      <xdr:row>25</xdr:row>
      <xdr:rowOff>89768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63E71ACA-9B2F-4A08-874B-1E0CA9818AB9}"/>
            </a:ext>
          </a:extLst>
        </xdr:cNvPr>
        <xdr:cNvSpPr txBox="1"/>
      </xdr:nvSpPr>
      <xdr:spPr>
        <a:xfrm>
          <a:off x="6928979" y="3766157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5</xdr:col>
      <xdr:colOff>572023</xdr:colOff>
      <xdr:row>37</xdr:row>
      <xdr:rowOff>114821</xdr:rowOff>
    </xdr:from>
    <xdr:to>
      <xdr:col>7</xdr:col>
      <xdr:colOff>110648</xdr:colOff>
      <xdr:row>42</xdr:row>
      <xdr:rowOff>8350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1FB7EACF-7D13-49C1-9C1F-88BA185C7386}"/>
            </a:ext>
          </a:extLst>
        </xdr:cNvPr>
        <xdr:cNvSpPr txBox="1"/>
      </xdr:nvSpPr>
      <xdr:spPr>
        <a:xfrm>
          <a:off x="3599146" y="6878876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0</xdr:col>
      <xdr:colOff>382044</xdr:colOff>
      <xdr:row>29</xdr:row>
      <xdr:rowOff>133611</xdr:rowOff>
    </xdr:from>
    <xdr:to>
      <xdr:col>1</xdr:col>
      <xdr:colOff>526094</xdr:colOff>
      <xdr:row>34</xdr:row>
      <xdr:rowOff>27140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177C2DA5-A5F9-4D45-AFA0-3298FE686F9B}"/>
            </a:ext>
          </a:extLst>
        </xdr:cNvPr>
        <xdr:cNvSpPr txBox="1"/>
      </xdr:nvSpPr>
      <xdr:spPr>
        <a:xfrm>
          <a:off x="382044" y="5394543"/>
          <a:ext cx="749475" cy="832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600075</xdr:colOff>
      <xdr:row>30</xdr:row>
      <xdr:rowOff>104775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211AF85-DE7B-DCB7-9190-4EA05E744F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76875" cy="581977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45</xdr:row>
      <xdr:rowOff>28575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E7FCC5-21B9-41A6-9D2D-C0FA1E17C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82581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561975</xdr:colOff>
      <xdr:row>31</xdr:row>
      <xdr:rowOff>113144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B7E5B25-ABC5-4FB5-89D4-E39DC4345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38775" cy="6018644"/>
        </a:xfrm>
        <a:prstGeom prst="rect">
          <a:avLst/>
        </a:prstGeom>
      </xdr:spPr>
    </xdr:pic>
    <xdr:clientData/>
  </xdr:twoCellAnchor>
  <xdr:twoCellAnchor>
    <xdr:from>
      <xdr:col>2</xdr:col>
      <xdr:colOff>142875</xdr:colOff>
      <xdr:row>6</xdr:row>
      <xdr:rowOff>142875</xdr:rowOff>
    </xdr:from>
    <xdr:to>
      <xdr:col>3</xdr:col>
      <xdr:colOff>0</xdr:colOff>
      <xdr:row>8</xdr:row>
      <xdr:rowOff>57150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BCC0EDC4-3B85-42E6-BDE6-248F58D03474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1362075" y="12858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3</xdr:col>
      <xdr:colOff>114300</xdr:colOff>
      <xdr:row>4</xdr:row>
      <xdr:rowOff>133350</xdr:rowOff>
    </xdr:from>
    <xdr:to>
      <xdr:col>3</xdr:col>
      <xdr:colOff>581025</xdr:colOff>
      <xdr:row>6</xdr:row>
      <xdr:rowOff>47625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CB2BE19D-2C7D-4020-BD32-AC016D556C8E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1943100" y="8953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5</xdr:col>
      <xdr:colOff>95250</xdr:colOff>
      <xdr:row>6</xdr:row>
      <xdr:rowOff>66675</xdr:rowOff>
    </xdr:from>
    <xdr:to>
      <xdr:col>5</xdr:col>
      <xdr:colOff>561975</xdr:colOff>
      <xdr:row>7</xdr:row>
      <xdr:rowOff>171450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32A8C86-EBF8-47DE-934D-7AD8E85D33FD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143250" y="12096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6</xdr:col>
      <xdr:colOff>9525</xdr:colOff>
      <xdr:row>8</xdr:row>
      <xdr:rowOff>142875</xdr:rowOff>
    </xdr:from>
    <xdr:to>
      <xdr:col>6</xdr:col>
      <xdr:colOff>476250</xdr:colOff>
      <xdr:row>10</xdr:row>
      <xdr:rowOff>57150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AB85764D-C119-4AC5-9851-0805D16B7C96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667125" y="16668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6</xdr:col>
      <xdr:colOff>476250</xdr:colOff>
      <xdr:row>11</xdr:row>
      <xdr:rowOff>85725</xdr:rowOff>
    </xdr:from>
    <xdr:to>
      <xdr:col>7</xdr:col>
      <xdr:colOff>333375</xdr:colOff>
      <xdr:row>13</xdr:row>
      <xdr:rowOff>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BEEA65AF-8E56-4093-89F5-BB59D0B6D2E1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4133850" y="21812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6</xdr:col>
      <xdr:colOff>552450</xdr:colOff>
      <xdr:row>14</xdr:row>
      <xdr:rowOff>142875</xdr:rowOff>
    </xdr:from>
    <xdr:to>
      <xdr:col>7</xdr:col>
      <xdr:colOff>409575</xdr:colOff>
      <xdr:row>16</xdr:row>
      <xdr:rowOff>57150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3529A2F8-0614-49D9-9FD5-6ABFFCF4EEE5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4210050" y="28098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7</xdr:col>
      <xdr:colOff>142875</xdr:colOff>
      <xdr:row>16</xdr:row>
      <xdr:rowOff>161925</xdr:rowOff>
    </xdr:from>
    <xdr:to>
      <xdr:col>8</xdr:col>
      <xdr:colOff>0</xdr:colOff>
      <xdr:row>18</xdr:row>
      <xdr:rowOff>76200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1D7CC4C1-1134-425B-A333-40B5C61B8E7D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4410075" y="32099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6</xdr:col>
      <xdr:colOff>152400</xdr:colOff>
      <xdr:row>22</xdr:row>
      <xdr:rowOff>152400</xdr:rowOff>
    </xdr:from>
    <xdr:to>
      <xdr:col>7</xdr:col>
      <xdr:colOff>9525</xdr:colOff>
      <xdr:row>24</xdr:row>
      <xdr:rowOff>66675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A5A0DC59-F57C-4198-996B-0D03D495FB80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810000" y="43434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4</xdr:col>
      <xdr:colOff>381000</xdr:colOff>
      <xdr:row>25</xdr:row>
      <xdr:rowOff>9525</xdr:rowOff>
    </xdr:from>
    <xdr:to>
      <xdr:col>5</xdr:col>
      <xdr:colOff>238125</xdr:colOff>
      <xdr:row>26</xdr:row>
      <xdr:rowOff>114300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2820C3CE-2085-4C92-A172-161566F0365B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2819400" y="47720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3</xdr:col>
      <xdr:colOff>409575</xdr:colOff>
      <xdr:row>23</xdr:row>
      <xdr:rowOff>95250</xdr:rowOff>
    </xdr:from>
    <xdr:to>
      <xdr:col>4</xdr:col>
      <xdr:colOff>266700</xdr:colOff>
      <xdr:row>25</xdr:row>
      <xdr:rowOff>9525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3F9D985A-9132-41B0-99F2-963115E67B97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2238375" y="44767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2</xdr:col>
      <xdr:colOff>381000</xdr:colOff>
      <xdr:row>22</xdr:row>
      <xdr:rowOff>0</xdr:rowOff>
    </xdr:from>
    <xdr:to>
      <xdr:col>3</xdr:col>
      <xdr:colOff>238125</xdr:colOff>
      <xdr:row>23</xdr:row>
      <xdr:rowOff>104775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2DA957F2-BC5E-499A-B83D-14DB7B43471B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1600200" y="41910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1</xdr:col>
      <xdr:colOff>504825</xdr:colOff>
      <xdr:row>19</xdr:row>
      <xdr:rowOff>76200</xdr:rowOff>
    </xdr:from>
    <xdr:to>
      <xdr:col>2</xdr:col>
      <xdr:colOff>361950</xdr:colOff>
      <xdr:row>20</xdr:row>
      <xdr:rowOff>180975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873D48A4-B4D9-417D-B4B7-F002B5F96180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1114425" y="36957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1</xdr:col>
      <xdr:colOff>95250</xdr:colOff>
      <xdr:row>16</xdr:row>
      <xdr:rowOff>76200</xdr:rowOff>
    </xdr:from>
    <xdr:to>
      <xdr:col>1</xdr:col>
      <xdr:colOff>561975</xdr:colOff>
      <xdr:row>17</xdr:row>
      <xdr:rowOff>180975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E5557F52-BC76-4D59-B5B2-96013B4DF7E6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704850" y="31242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0</xdr:col>
      <xdr:colOff>514350</xdr:colOff>
      <xdr:row>12</xdr:row>
      <xdr:rowOff>161925</xdr:rowOff>
    </xdr:from>
    <xdr:to>
      <xdr:col>1</xdr:col>
      <xdr:colOff>371475</xdr:colOff>
      <xdr:row>14</xdr:row>
      <xdr:rowOff>76200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B2196F50-8069-409A-A584-ADF7D4E41725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514350" y="24479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1</xdr:col>
      <xdr:colOff>142875</xdr:colOff>
      <xdr:row>9</xdr:row>
      <xdr:rowOff>66675</xdr:rowOff>
    </xdr:from>
    <xdr:to>
      <xdr:col>2</xdr:col>
      <xdr:colOff>0</xdr:colOff>
      <xdr:row>10</xdr:row>
      <xdr:rowOff>171450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B8F2E16E-6044-474D-A57A-E2BFA485CDAF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752475" y="17811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3</xdr:col>
      <xdr:colOff>342899</xdr:colOff>
      <xdr:row>7</xdr:row>
      <xdr:rowOff>19050</xdr:rowOff>
    </xdr:from>
    <xdr:to>
      <xdr:col>4</xdr:col>
      <xdr:colOff>314324</xdr:colOff>
      <xdr:row>9</xdr:row>
      <xdr:rowOff>113018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C377EEBA-DA5F-41F0-B37B-AEA4EB5E16C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171699" y="13525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4</xdr:col>
      <xdr:colOff>200024</xdr:colOff>
      <xdr:row>10</xdr:row>
      <xdr:rowOff>57150</xdr:rowOff>
    </xdr:from>
    <xdr:to>
      <xdr:col>5</xdr:col>
      <xdr:colOff>171449</xdr:colOff>
      <xdr:row>12</xdr:row>
      <xdr:rowOff>151118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294723CE-36A3-4B90-8182-665A37930CB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638424" y="19621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5</xdr:col>
      <xdr:colOff>342899</xdr:colOff>
      <xdr:row>14</xdr:row>
      <xdr:rowOff>47625</xdr:rowOff>
    </xdr:from>
    <xdr:to>
      <xdr:col>6</xdr:col>
      <xdr:colOff>314324</xdr:colOff>
      <xdr:row>16</xdr:row>
      <xdr:rowOff>141593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9FEBE78B-205A-4131-97B6-86487935356F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390899" y="27146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5</xdr:col>
      <xdr:colOff>542924</xdr:colOff>
      <xdr:row>19</xdr:row>
      <xdr:rowOff>47625</xdr:rowOff>
    </xdr:from>
    <xdr:to>
      <xdr:col>6</xdr:col>
      <xdr:colOff>514349</xdr:colOff>
      <xdr:row>21</xdr:row>
      <xdr:rowOff>141593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54F83AEA-7DD7-4282-ACA1-23BCC39CAC8C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590924" y="36671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5</xdr:col>
      <xdr:colOff>152399</xdr:colOff>
      <xdr:row>22</xdr:row>
      <xdr:rowOff>95250</xdr:rowOff>
    </xdr:from>
    <xdr:to>
      <xdr:col>6</xdr:col>
      <xdr:colOff>123824</xdr:colOff>
      <xdr:row>24</xdr:row>
      <xdr:rowOff>189218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A916FBE8-A6BE-44F8-9C0E-8892E9414DF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200399" y="42862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4</xdr:col>
      <xdr:colOff>457199</xdr:colOff>
      <xdr:row>18</xdr:row>
      <xdr:rowOff>142875</xdr:rowOff>
    </xdr:from>
    <xdr:to>
      <xdr:col>5</xdr:col>
      <xdr:colOff>428624</xdr:colOff>
      <xdr:row>21</xdr:row>
      <xdr:rowOff>46343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F3B19BC6-B4D2-4F7B-8AF6-1282C1316C4E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895599" y="35718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3</xdr:col>
      <xdr:colOff>285749</xdr:colOff>
      <xdr:row>17</xdr:row>
      <xdr:rowOff>76200</xdr:rowOff>
    </xdr:from>
    <xdr:to>
      <xdr:col>4</xdr:col>
      <xdr:colOff>257174</xdr:colOff>
      <xdr:row>19</xdr:row>
      <xdr:rowOff>170168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AED09E76-50F9-489F-8B25-563531BC114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114549" y="33147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3</xdr:col>
      <xdr:colOff>9524</xdr:colOff>
      <xdr:row>12</xdr:row>
      <xdr:rowOff>152400</xdr:rowOff>
    </xdr:from>
    <xdr:to>
      <xdr:col>3</xdr:col>
      <xdr:colOff>590549</xdr:colOff>
      <xdr:row>15</xdr:row>
      <xdr:rowOff>55868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2AF9E3BE-C696-4EC5-9690-F3D3B95A014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838324" y="24384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44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654C068-F72E-4670-AE89-FD4536450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8258175"/>
        </a:xfrm>
        <a:prstGeom prst="rect">
          <a:avLst/>
        </a:prstGeom>
      </xdr:spPr>
    </xdr:pic>
    <xdr:clientData/>
  </xdr:twoCellAnchor>
  <xdr:twoCellAnchor>
    <xdr:from>
      <xdr:col>5</xdr:col>
      <xdr:colOff>82826</xdr:colOff>
      <xdr:row>37</xdr:row>
      <xdr:rowOff>93179</xdr:rowOff>
    </xdr:from>
    <xdr:to>
      <xdr:col>5</xdr:col>
      <xdr:colOff>549551</xdr:colOff>
      <xdr:row>39</xdr:row>
      <xdr:rowOff>15737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C5444EAF-FD8A-4263-852E-E0ECB8C80EE7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137038" y="6988451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5</xdr:col>
      <xdr:colOff>183459</xdr:colOff>
      <xdr:row>35</xdr:row>
      <xdr:rowOff>69574</xdr:rowOff>
    </xdr:from>
    <xdr:to>
      <xdr:col>6</xdr:col>
      <xdr:colOff>39342</xdr:colOff>
      <xdr:row>36</xdr:row>
      <xdr:rowOff>178490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324758A7-A70E-459F-A1D8-2480271E99BD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237671" y="6592128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5</xdr:col>
      <xdr:colOff>159853</xdr:colOff>
      <xdr:row>31</xdr:row>
      <xdr:rowOff>118440</xdr:rowOff>
    </xdr:from>
    <xdr:to>
      <xdr:col>6</xdr:col>
      <xdr:colOff>15736</xdr:colOff>
      <xdr:row>33</xdr:row>
      <xdr:rowOff>40998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174CEAA-A30D-4D6A-AA73-DC3BEF1F9672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214065" y="589556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6</xdr:col>
      <xdr:colOff>395080</xdr:colOff>
      <xdr:row>30</xdr:row>
      <xdr:rowOff>53422</xdr:rowOff>
    </xdr:from>
    <xdr:to>
      <xdr:col>7</xdr:col>
      <xdr:colOff>250962</xdr:colOff>
      <xdr:row>31</xdr:row>
      <xdr:rowOff>162338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815BD0D-85E9-43A2-BE34-D4D1F6D53E81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4060134" y="5644183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6</xdr:col>
      <xdr:colOff>112643</xdr:colOff>
      <xdr:row>28</xdr:row>
      <xdr:rowOff>9111</xdr:rowOff>
    </xdr:from>
    <xdr:to>
      <xdr:col>6</xdr:col>
      <xdr:colOff>579368</xdr:colOff>
      <xdr:row>29</xdr:row>
      <xdr:rowOff>118027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C1099EF5-7AE9-4449-AA0B-F6974FE449B8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777697" y="5227154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4</xdr:col>
      <xdr:colOff>544580</xdr:colOff>
      <xdr:row>27</xdr:row>
      <xdr:rowOff>161511</xdr:rowOff>
    </xdr:from>
    <xdr:to>
      <xdr:col>5</xdr:col>
      <xdr:colOff>400463</xdr:colOff>
      <xdr:row>29</xdr:row>
      <xdr:rowOff>84069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A57EB41A-3916-489E-96F0-48AF506BFB23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2987950" y="5193196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5</xdr:col>
      <xdr:colOff>365676</xdr:colOff>
      <xdr:row>25</xdr:row>
      <xdr:rowOff>106847</xdr:rowOff>
    </xdr:from>
    <xdr:to>
      <xdr:col>6</xdr:col>
      <xdr:colOff>221559</xdr:colOff>
      <xdr:row>27</xdr:row>
      <xdr:rowOff>29404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9C7A7846-43B4-4DD9-9C45-14BEFC867863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419888" y="4765814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6</xdr:col>
      <xdr:colOff>393837</xdr:colOff>
      <xdr:row>25</xdr:row>
      <xdr:rowOff>62535</xdr:rowOff>
    </xdr:from>
    <xdr:to>
      <xdr:col>7</xdr:col>
      <xdr:colOff>249719</xdr:colOff>
      <xdr:row>26</xdr:row>
      <xdr:rowOff>171451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E2F03082-C20B-4040-8489-071BAB6FD278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4058891" y="4721502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5</xdr:col>
      <xdr:colOff>235639</xdr:colOff>
      <xdr:row>22</xdr:row>
      <xdr:rowOff>163168</xdr:rowOff>
    </xdr:from>
    <xdr:to>
      <xdr:col>6</xdr:col>
      <xdr:colOff>91522</xdr:colOff>
      <xdr:row>24</xdr:row>
      <xdr:rowOff>85725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34CEB7F1-7AFC-45FE-A643-564B6007DE1C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289851" y="4263059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6</xdr:col>
      <xdr:colOff>212034</xdr:colOff>
      <xdr:row>22</xdr:row>
      <xdr:rowOff>36030</xdr:rowOff>
    </xdr:from>
    <xdr:to>
      <xdr:col>7</xdr:col>
      <xdr:colOff>67916</xdr:colOff>
      <xdr:row>23</xdr:row>
      <xdr:rowOff>144946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4337A695-541E-4D33-9D1C-76C68E57881F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877088" y="4135921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6</xdr:col>
      <xdr:colOff>74543</xdr:colOff>
      <xdr:row>19</xdr:row>
      <xdr:rowOff>136663</xdr:rowOff>
    </xdr:from>
    <xdr:to>
      <xdr:col>6</xdr:col>
      <xdr:colOff>541268</xdr:colOff>
      <xdr:row>21</xdr:row>
      <xdr:rowOff>59220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34D01E9B-3FD7-49CD-8309-ED5976CFB26C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739597" y="3677478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5</xdr:col>
      <xdr:colOff>610013</xdr:colOff>
      <xdr:row>17</xdr:row>
      <xdr:rowOff>175177</xdr:rowOff>
    </xdr:from>
    <xdr:to>
      <xdr:col>6</xdr:col>
      <xdr:colOff>465896</xdr:colOff>
      <xdr:row>19</xdr:row>
      <xdr:rowOff>97735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2B110D40-64C0-4691-B259-AEDC4E7C7C1B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664225" y="33432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5</xdr:col>
      <xdr:colOff>185530</xdr:colOff>
      <xdr:row>16</xdr:row>
      <xdr:rowOff>102704</xdr:rowOff>
    </xdr:from>
    <xdr:to>
      <xdr:col>6</xdr:col>
      <xdr:colOff>41413</xdr:colOff>
      <xdr:row>18</xdr:row>
      <xdr:rowOff>25261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B425E98C-1D43-4D01-A513-E858E52125F6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239742" y="3084443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5</xdr:col>
      <xdr:colOff>524289</xdr:colOff>
      <xdr:row>15</xdr:row>
      <xdr:rowOff>99805</xdr:rowOff>
    </xdr:from>
    <xdr:to>
      <xdr:col>6</xdr:col>
      <xdr:colOff>380172</xdr:colOff>
      <xdr:row>17</xdr:row>
      <xdr:rowOff>22362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384D894E-84DA-4367-A609-80135458E0DC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578501" y="289518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6</xdr:col>
      <xdr:colOff>573156</xdr:colOff>
      <xdr:row>14</xdr:row>
      <xdr:rowOff>55493</xdr:rowOff>
    </xdr:from>
    <xdr:to>
      <xdr:col>7</xdr:col>
      <xdr:colOff>429038</xdr:colOff>
      <xdr:row>15</xdr:row>
      <xdr:rowOff>164410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E4A83708-6B5D-42FA-AD41-8FEE90AB6B55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4238210" y="266451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5</xdr:col>
      <xdr:colOff>352838</xdr:colOff>
      <xdr:row>13</xdr:row>
      <xdr:rowOff>73301</xdr:rowOff>
    </xdr:from>
    <xdr:to>
      <xdr:col>6</xdr:col>
      <xdr:colOff>208721</xdr:colOff>
      <xdr:row>14</xdr:row>
      <xdr:rowOff>182217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113BDEF5-65A8-4243-81B5-74E3FE775946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407050" y="2495964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6</xdr:col>
      <xdr:colOff>184288</xdr:colOff>
      <xdr:row>9</xdr:row>
      <xdr:rowOff>163581</xdr:rowOff>
    </xdr:from>
    <xdr:to>
      <xdr:col>7</xdr:col>
      <xdr:colOff>40170</xdr:colOff>
      <xdr:row>11</xdr:row>
      <xdr:rowOff>86138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FE3A8621-6F66-4BDC-BD94-DA4511B0D8F7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849342" y="1840809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7</xdr:col>
      <xdr:colOff>88209</xdr:colOff>
      <xdr:row>8</xdr:row>
      <xdr:rowOff>171035</xdr:rowOff>
    </xdr:from>
    <xdr:to>
      <xdr:col>7</xdr:col>
      <xdr:colOff>554934</xdr:colOff>
      <xdr:row>10</xdr:row>
      <xdr:rowOff>93593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94C8B1E1-8996-4BA9-845C-1A7196D5ADCF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4364106" y="166190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7</xdr:col>
      <xdr:colOff>416615</xdr:colOff>
      <xdr:row>8</xdr:row>
      <xdr:rowOff>23191</xdr:rowOff>
    </xdr:from>
    <xdr:to>
      <xdr:col>8</xdr:col>
      <xdr:colOff>272498</xdr:colOff>
      <xdr:row>9</xdr:row>
      <xdr:rowOff>132108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9631A46D-D065-448F-B871-260CF23CF596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4692512" y="1514061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 b="1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6</xdr:col>
      <xdr:colOff>165238</xdr:colOff>
      <xdr:row>4</xdr:row>
      <xdr:rowOff>185945</xdr:rowOff>
    </xdr:from>
    <xdr:to>
      <xdr:col>7</xdr:col>
      <xdr:colOff>21120</xdr:colOff>
      <xdr:row>6</xdr:row>
      <xdr:rowOff>108503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B490A009-BBC0-4E46-B0E5-78FBA4A1E8AD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3830292" y="93138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590550</xdr:colOff>
      <xdr:row>33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3149CA5-DAD0-8109-3C71-81B6D5E53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076950" cy="6467475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23</xdr:row>
      <xdr:rowOff>95250</xdr:rowOff>
    </xdr:from>
    <xdr:to>
      <xdr:col>2</xdr:col>
      <xdr:colOff>581025</xdr:colOff>
      <xdr:row>25</xdr:row>
      <xdr:rowOff>9525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12FDCB91-2E3D-40D2-AF38-EFFAE58ABCFE}"/>
            </a:ext>
            <a:ext uri="{147F2762-F138-4A5C-976F-8EAC2B608ADB}">
              <a16:predDERef xmlns:a16="http://schemas.microsoft.com/office/drawing/2014/main" pred="{93149CA5-DAD0-8109-3C71-81B6D5E53A9C}"/>
            </a:ext>
          </a:extLst>
        </xdr:cNvPr>
        <xdr:cNvSpPr txBox="1"/>
      </xdr:nvSpPr>
      <xdr:spPr>
        <a:xfrm>
          <a:off x="1333500" y="44767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2</xdr:col>
      <xdr:colOff>409575</xdr:colOff>
      <xdr:row>28</xdr:row>
      <xdr:rowOff>28575</xdr:rowOff>
    </xdr:from>
    <xdr:to>
      <xdr:col>3</xdr:col>
      <xdr:colOff>364300</xdr:colOff>
      <xdr:row>30</xdr:row>
      <xdr:rowOff>187199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19B0B8D4-200D-46BD-B132-51F74B0F922E}"/>
            </a:ext>
            <a:ext uri="{147F2762-F138-4A5C-976F-8EAC2B608ADB}">
              <a16:predDERef xmlns:a16="http://schemas.microsoft.com/office/drawing/2014/main" pred="{12FDCB91-2E3D-40D2-AF38-EFFAE58ABCFE}"/>
            </a:ext>
          </a:extLst>
        </xdr:cNvPr>
        <xdr:cNvSpPr txBox="1"/>
      </xdr:nvSpPr>
      <xdr:spPr>
        <a:xfrm>
          <a:off x="1628775" y="53625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5</xdr:col>
      <xdr:colOff>342900</xdr:colOff>
      <xdr:row>26</xdr:row>
      <xdr:rowOff>19050</xdr:rowOff>
    </xdr:from>
    <xdr:to>
      <xdr:col>6</xdr:col>
      <xdr:colOff>300007</xdr:colOff>
      <xdr:row>28</xdr:row>
      <xdr:rowOff>177674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A565067-5712-4678-82F5-CFB53646F40E}"/>
            </a:ext>
            <a:ext uri="{147F2762-F138-4A5C-976F-8EAC2B608ADB}">
              <a16:predDERef xmlns:a16="http://schemas.microsoft.com/office/drawing/2014/main" pred="{19B0B8D4-200D-46BD-B132-51F74B0F922E}"/>
            </a:ext>
          </a:extLst>
        </xdr:cNvPr>
        <xdr:cNvSpPr txBox="1"/>
      </xdr:nvSpPr>
      <xdr:spPr>
        <a:xfrm>
          <a:off x="3390900" y="49720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4</xdr:col>
      <xdr:colOff>533400</xdr:colOff>
      <xdr:row>21</xdr:row>
      <xdr:rowOff>104775</xdr:rowOff>
    </xdr:from>
    <xdr:to>
      <xdr:col>5</xdr:col>
      <xdr:colOff>490506</xdr:colOff>
      <xdr:row>24</xdr:row>
      <xdr:rowOff>72899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533F276E-DD29-4C3B-9F39-0939A95CB001}"/>
            </a:ext>
            <a:ext uri="{147F2762-F138-4A5C-976F-8EAC2B608ADB}">
              <a16:predDERef xmlns:a16="http://schemas.microsoft.com/office/drawing/2014/main" pred="{8A565067-5712-4678-82F5-CFB53646F40E}"/>
            </a:ext>
          </a:extLst>
        </xdr:cNvPr>
        <xdr:cNvSpPr txBox="1"/>
      </xdr:nvSpPr>
      <xdr:spPr>
        <a:xfrm>
          <a:off x="2971800" y="41052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438150</xdr:colOff>
      <xdr:row>18</xdr:row>
      <xdr:rowOff>123825</xdr:rowOff>
    </xdr:from>
    <xdr:to>
      <xdr:col>4</xdr:col>
      <xdr:colOff>392875</xdr:colOff>
      <xdr:row>21</xdr:row>
      <xdr:rowOff>91949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272ABB80-B154-4B9F-A1A2-5661008FE2B1}"/>
            </a:ext>
            <a:ext uri="{147F2762-F138-4A5C-976F-8EAC2B608ADB}">
              <a16:predDERef xmlns:a16="http://schemas.microsoft.com/office/drawing/2014/main" pred="{533F276E-DD29-4C3B-9F39-0939A95CB001}"/>
            </a:ext>
          </a:extLst>
        </xdr:cNvPr>
        <xdr:cNvSpPr txBox="1"/>
      </xdr:nvSpPr>
      <xdr:spPr>
        <a:xfrm>
          <a:off x="2266950" y="35528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4</xdr:col>
      <xdr:colOff>190500</xdr:colOff>
      <xdr:row>13</xdr:row>
      <xdr:rowOff>66675</xdr:rowOff>
    </xdr:from>
    <xdr:to>
      <xdr:col>5</xdr:col>
      <xdr:colOff>145225</xdr:colOff>
      <xdr:row>16</xdr:row>
      <xdr:rowOff>34799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F698FD06-4C25-4220-8759-89BAA3F09F0D}"/>
            </a:ext>
            <a:ext uri="{147F2762-F138-4A5C-976F-8EAC2B608ADB}">
              <a16:predDERef xmlns:a16="http://schemas.microsoft.com/office/drawing/2014/main" pred="{272ABB80-B154-4B9F-A1A2-5661008FE2B1}"/>
            </a:ext>
          </a:extLst>
        </xdr:cNvPr>
        <xdr:cNvSpPr txBox="1"/>
      </xdr:nvSpPr>
      <xdr:spPr>
        <a:xfrm>
          <a:off x="2628900" y="25431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5</xdr:col>
      <xdr:colOff>571500</xdr:colOff>
      <xdr:row>16</xdr:row>
      <xdr:rowOff>66675</xdr:rowOff>
    </xdr:from>
    <xdr:to>
      <xdr:col>6</xdr:col>
      <xdr:colOff>528606</xdr:colOff>
      <xdr:row>19</xdr:row>
      <xdr:rowOff>34799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FB39952-FD55-4A27-BB18-32F165F0BB54}"/>
            </a:ext>
            <a:ext uri="{147F2762-F138-4A5C-976F-8EAC2B608ADB}">
              <a16:predDERef xmlns:a16="http://schemas.microsoft.com/office/drawing/2014/main" pred="{F698FD06-4C25-4220-8759-89BAA3F09F0D}"/>
            </a:ext>
          </a:extLst>
        </xdr:cNvPr>
        <xdr:cNvSpPr txBox="1"/>
      </xdr:nvSpPr>
      <xdr:spPr>
        <a:xfrm>
          <a:off x="3619500" y="31146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7</xdr:col>
      <xdr:colOff>228600</xdr:colOff>
      <xdr:row>19</xdr:row>
      <xdr:rowOff>19050</xdr:rowOff>
    </xdr:from>
    <xdr:to>
      <xdr:col>8</xdr:col>
      <xdr:colOff>185707</xdr:colOff>
      <xdr:row>21</xdr:row>
      <xdr:rowOff>177673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3DCBEC76-B27A-410F-BAFD-A1BEA2EBBCD2}"/>
            </a:ext>
            <a:ext uri="{147F2762-F138-4A5C-976F-8EAC2B608ADB}">
              <a16:predDERef xmlns:a16="http://schemas.microsoft.com/office/drawing/2014/main" pred="{8FB39952-FD55-4A27-BB18-32F165F0BB54}"/>
            </a:ext>
          </a:extLst>
        </xdr:cNvPr>
        <xdr:cNvSpPr txBox="1"/>
      </xdr:nvSpPr>
      <xdr:spPr>
        <a:xfrm>
          <a:off x="4495800" y="3638550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8</xdr:col>
      <xdr:colOff>361950</xdr:colOff>
      <xdr:row>17</xdr:row>
      <xdr:rowOff>0</xdr:rowOff>
    </xdr:from>
    <xdr:to>
      <xdr:col>9</xdr:col>
      <xdr:colOff>319056</xdr:colOff>
      <xdr:row>19</xdr:row>
      <xdr:rowOff>158624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9CB502E-A765-41B6-9FD0-2CA8DF939167}"/>
            </a:ext>
            <a:ext uri="{147F2762-F138-4A5C-976F-8EAC2B608ADB}">
              <a16:predDERef xmlns:a16="http://schemas.microsoft.com/office/drawing/2014/main" pred="{3DCBEC76-B27A-410F-BAFD-A1BEA2EBBCD2}"/>
            </a:ext>
          </a:extLst>
        </xdr:cNvPr>
        <xdr:cNvSpPr txBox="1"/>
      </xdr:nvSpPr>
      <xdr:spPr>
        <a:xfrm>
          <a:off x="5238750" y="32385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7</xdr:col>
      <xdr:colOff>371475</xdr:colOff>
      <xdr:row>13</xdr:row>
      <xdr:rowOff>38100</xdr:rowOff>
    </xdr:from>
    <xdr:to>
      <xdr:col>8</xdr:col>
      <xdr:colOff>328581</xdr:colOff>
      <xdr:row>16</xdr:row>
      <xdr:rowOff>6224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4CBA4B08-460E-4636-AF5B-4D61AFB9C8B6}"/>
            </a:ext>
            <a:ext uri="{147F2762-F138-4A5C-976F-8EAC2B608ADB}">
              <a16:predDERef xmlns:a16="http://schemas.microsoft.com/office/drawing/2014/main" pred="{69CB502E-A765-41B6-9FD0-2CA8DF939167}"/>
            </a:ext>
          </a:extLst>
        </xdr:cNvPr>
        <xdr:cNvSpPr txBox="1"/>
      </xdr:nvSpPr>
      <xdr:spPr>
        <a:xfrm>
          <a:off x="4638675" y="25146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5</xdr:col>
      <xdr:colOff>533400</xdr:colOff>
      <xdr:row>11</xdr:row>
      <xdr:rowOff>66675</xdr:rowOff>
    </xdr:from>
    <xdr:to>
      <xdr:col>6</xdr:col>
      <xdr:colOff>490506</xdr:colOff>
      <xdr:row>14</xdr:row>
      <xdr:rowOff>34798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599BA28C-4938-4F5E-86D7-170383CD7DDE}"/>
            </a:ext>
            <a:ext uri="{147F2762-F138-4A5C-976F-8EAC2B608ADB}">
              <a16:predDERef xmlns:a16="http://schemas.microsoft.com/office/drawing/2014/main" pred="{4CBA4B08-460E-4636-AF5B-4D61AFB9C8B6}"/>
            </a:ext>
          </a:extLst>
        </xdr:cNvPr>
        <xdr:cNvSpPr txBox="1"/>
      </xdr:nvSpPr>
      <xdr:spPr>
        <a:xfrm>
          <a:off x="3581400" y="216217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6</xdr:col>
      <xdr:colOff>457200</xdr:colOff>
      <xdr:row>9</xdr:row>
      <xdr:rowOff>123825</xdr:rowOff>
    </xdr:from>
    <xdr:to>
      <xdr:col>7</xdr:col>
      <xdr:colOff>414306</xdr:colOff>
      <xdr:row>12</xdr:row>
      <xdr:rowOff>91949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D74AB7EC-7348-47CD-B7F5-0A47EF537188}"/>
            </a:ext>
            <a:ext uri="{147F2762-F138-4A5C-976F-8EAC2B608ADB}">
              <a16:predDERef xmlns:a16="http://schemas.microsoft.com/office/drawing/2014/main" pred="{599BA28C-4938-4F5E-86D7-170383CD7DDE}"/>
            </a:ext>
          </a:extLst>
        </xdr:cNvPr>
        <xdr:cNvSpPr txBox="1"/>
      </xdr:nvSpPr>
      <xdr:spPr>
        <a:xfrm>
          <a:off x="4114800" y="18383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7</xdr:col>
      <xdr:colOff>428625</xdr:colOff>
      <xdr:row>6</xdr:row>
      <xdr:rowOff>180975</xdr:rowOff>
    </xdr:from>
    <xdr:to>
      <xdr:col>8</xdr:col>
      <xdr:colOff>385732</xdr:colOff>
      <xdr:row>9</xdr:row>
      <xdr:rowOff>149099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98F11917-2D71-4489-AE47-05E3B03E974B}"/>
            </a:ext>
            <a:ext uri="{147F2762-F138-4A5C-976F-8EAC2B608ADB}">
              <a16:predDERef xmlns:a16="http://schemas.microsoft.com/office/drawing/2014/main" pred="{D74AB7EC-7348-47CD-B7F5-0A47EF537188}"/>
            </a:ext>
          </a:extLst>
        </xdr:cNvPr>
        <xdr:cNvSpPr txBox="1"/>
      </xdr:nvSpPr>
      <xdr:spPr>
        <a:xfrm>
          <a:off x="4695825" y="132397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8</xdr:col>
      <xdr:colOff>352425</xdr:colOff>
      <xdr:row>0</xdr:row>
      <xdr:rowOff>133350</xdr:rowOff>
    </xdr:from>
    <xdr:to>
      <xdr:col>9</xdr:col>
      <xdr:colOff>309531</xdr:colOff>
      <xdr:row>3</xdr:row>
      <xdr:rowOff>101473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CDCF7796-AA86-4860-9F48-6B0A69A9F191}"/>
            </a:ext>
            <a:ext uri="{147F2762-F138-4A5C-976F-8EAC2B608ADB}">
              <a16:predDERef xmlns:a16="http://schemas.microsoft.com/office/drawing/2014/main" pred="{98F11917-2D71-4489-AE47-05E3B03E974B}"/>
            </a:ext>
          </a:extLst>
        </xdr:cNvPr>
        <xdr:cNvSpPr txBox="1"/>
      </xdr:nvSpPr>
      <xdr:spPr>
        <a:xfrm>
          <a:off x="5229225" y="13335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495300</xdr:colOff>
      <xdr:row>33</xdr:row>
      <xdr:rowOff>76200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D131A21-C330-CA2F-4B7F-B506E5CE1D48}"/>
            </a:ext>
            <a:ext uri="{147F2762-F138-4A5C-976F-8EAC2B608ADB}">
              <a16:predDERef xmlns:a16="http://schemas.microsoft.com/office/drawing/2014/main" pred="{6F458958-EC47-4437-9AC8-720C76A67B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981700" cy="6362700"/>
        </a:xfrm>
        <a:prstGeom prst="rect">
          <a:avLst/>
        </a:prstGeom>
      </xdr:spPr>
    </xdr:pic>
    <xdr:clientData/>
  </xdr:twoCellAnchor>
  <xdr:twoCellAnchor>
    <xdr:from>
      <xdr:col>5</xdr:col>
      <xdr:colOff>57150</xdr:colOff>
      <xdr:row>17</xdr:row>
      <xdr:rowOff>66675</xdr:rowOff>
    </xdr:from>
    <xdr:to>
      <xdr:col>5</xdr:col>
      <xdr:colOff>523875</xdr:colOff>
      <xdr:row>18</xdr:row>
      <xdr:rowOff>171450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8651CC3-23F6-4239-8953-3BA181293547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105150" y="33051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6</xdr:col>
      <xdr:colOff>276225</xdr:colOff>
      <xdr:row>17</xdr:row>
      <xdr:rowOff>161925</xdr:rowOff>
    </xdr:from>
    <xdr:to>
      <xdr:col>7</xdr:col>
      <xdr:colOff>230950</xdr:colOff>
      <xdr:row>20</xdr:row>
      <xdr:rowOff>130049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1DD8B87-9EB1-49C8-BCCA-0FE1CB3D9CAE}"/>
            </a:ext>
            <a:ext uri="{147F2762-F138-4A5C-976F-8EAC2B608ADB}">
              <a16:predDERef xmlns:a16="http://schemas.microsoft.com/office/drawing/2014/main" pred="{A8651CC3-23F6-4239-8953-3BA181293547}"/>
            </a:ext>
          </a:extLst>
        </xdr:cNvPr>
        <xdr:cNvSpPr txBox="1"/>
      </xdr:nvSpPr>
      <xdr:spPr>
        <a:xfrm>
          <a:off x="3933825" y="34004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6</xdr:col>
      <xdr:colOff>238125</xdr:colOff>
      <xdr:row>20</xdr:row>
      <xdr:rowOff>133350</xdr:rowOff>
    </xdr:from>
    <xdr:to>
      <xdr:col>7</xdr:col>
      <xdr:colOff>195232</xdr:colOff>
      <xdr:row>23</xdr:row>
      <xdr:rowOff>101474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491F08D-3AA7-4EB1-98F0-43E266E60A04}"/>
            </a:ext>
            <a:ext uri="{147F2762-F138-4A5C-976F-8EAC2B608ADB}">
              <a16:predDERef xmlns:a16="http://schemas.microsoft.com/office/drawing/2014/main" pred="{01DD8B87-9EB1-49C8-BCCA-0FE1CB3D9CAE}"/>
            </a:ext>
          </a:extLst>
        </xdr:cNvPr>
        <xdr:cNvSpPr txBox="1"/>
      </xdr:nvSpPr>
      <xdr:spPr>
        <a:xfrm>
          <a:off x="3895725" y="39433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6</xdr:col>
      <xdr:colOff>95250</xdr:colOff>
      <xdr:row>15</xdr:row>
      <xdr:rowOff>114300</xdr:rowOff>
    </xdr:from>
    <xdr:to>
      <xdr:col>7</xdr:col>
      <xdr:colOff>52356</xdr:colOff>
      <xdr:row>18</xdr:row>
      <xdr:rowOff>82424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A843DFED-4085-492F-A13D-84A542E374B5}"/>
            </a:ext>
            <a:ext uri="{147F2762-F138-4A5C-976F-8EAC2B608ADB}">
              <a16:predDERef xmlns:a16="http://schemas.microsoft.com/office/drawing/2014/main" pred="{4491F08D-3AA7-4EB1-98F0-43E266E60A04}"/>
            </a:ext>
          </a:extLst>
        </xdr:cNvPr>
        <xdr:cNvSpPr txBox="1"/>
      </xdr:nvSpPr>
      <xdr:spPr>
        <a:xfrm>
          <a:off x="3752850" y="29718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6</xdr:col>
      <xdr:colOff>590550</xdr:colOff>
      <xdr:row>16</xdr:row>
      <xdr:rowOff>180975</xdr:rowOff>
    </xdr:from>
    <xdr:to>
      <xdr:col>7</xdr:col>
      <xdr:colOff>545275</xdr:colOff>
      <xdr:row>19</xdr:row>
      <xdr:rowOff>149099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6F458958-EC47-4437-9AC8-720C76A67BE2}"/>
            </a:ext>
            <a:ext uri="{147F2762-F138-4A5C-976F-8EAC2B608ADB}">
              <a16:predDERef xmlns:a16="http://schemas.microsoft.com/office/drawing/2014/main" pred="{A843DFED-4085-492F-A13D-84A542E374B5}"/>
            </a:ext>
          </a:extLst>
        </xdr:cNvPr>
        <xdr:cNvSpPr txBox="1"/>
      </xdr:nvSpPr>
      <xdr:spPr>
        <a:xfrm>
          <a:off x="4248150" y="32289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7</xdr:col>
      <xdr:colOff>314325</xdr:colOff>
      <xdr:row>16</xdr:row>
      <xdr:rowOff>95250</xdr:rowOff>
    </xdr:from>
    <xdr:to>
      <xdr:col>8</xdr:col>
      <xdr:colOff>269050</xdr:colOff>
      <xdr:row>19</xdr:row>
      <xdr:rowOff>63374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19B9BE37-C93D-4FB2-BB8F-D92A4BAC4C92}"/>
            </a:ext>
            <a:ext uri="{147F2762-F138-4A5C-976F-8EAC2B608ADB}">
              <a16:predDERef xmlns:a16="http://schemas.microsoft.com/office/drawing/2014/main" pred="{6F458958-EC47-4437-9AC8-720C76A67BE2}"/>
            </a:ext>
          </a:extLst>
        </xdr:cNvPr>
        <xdr:cNvSpPr txBox="1"/>
      </xdr:nvSpPr>
      <xdr:spPr>
        <a:xfrm>
          <a:off x="4581525" y="314325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6</xdr:col>
      <xdr:colOff>561975</xdr:colOff>
      <xdr:row>14</xdr:row>
      <xdr:rowOff>161925</xdr:rowOff>
    </xdr:from>
    <xdr:to>
      <xdr:col>7</xdr:col>
      <xdr:colOff>519081</xdr:colOff>
      <xdr:row>17</xdr:row>
      <xdr:rowOff>130049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EE7EFD23-54BE-4B68-AC64-C6805753BFBA}"/>
            </a:ext>
            <a:ext uri="{147F2762-F138-4A5C-976F-8EAC2B608ADB}">
              <a16:predDERef xmlns:a16="http://schemas.microsoft.com/office/drawing/2014/main" pred="{19B9BE37-C93D-4FB2-BB8F-D92A4BAC4C92}"/>
            </a:ext>
          </a:extLst>
        </xdr:cNvPr>
        <xdr:cNvSpPr txBox="1"/>
      </xdr:nvSpPr>
      <xdr:spPr>
        <a:xfrm>
          <a:off x="4219575" y="28289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7</xdr:col>
      <xdr:colOff>266700</xdr:colOff>
      <xdr:row>14</xdr:row>
      <xdr:rowOff>142875</xdr:rowOff>
    </xdr:from>
    <xdr:to>
      <xdr:col>8</xdr:col>
      <xdr:colOff>223807</xdr:colOff>
      <xdr:row>17</xdr:row>
      <xdr:rowOff>110998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B9E6B41E-79DD-4628-9AB1-89F47233CB59}"/>
            </a:ext>
            <a:ext uri="{147F2762-F138-4A5C-976F-8EAC2B608ADB}">
              <a16:predDERef xmlns:a16="http://schemas.microsoft.com/office/drawing/2014/main" pred="{EE7EFD23-54BE-4B68-AC64-C6805753BFBA}"/>
            </a:ext>
          </a:extLst>
        </xdr:cNvPr>
        <xdr:cNvSpPr txBox="1"/>
      </xdr:nvSpPr>
      <xdr:spPr>
        <a:xfrm>
          <a:off x="4533900" y="2809875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7</xdr:col>
      <xdr:colOff>228600</xdr:colOff>
      <xdr:row>13</xdr:row>
      <xdr:rowOff>38100</xdr:rowOff>
    </xdr:from>
    <xdr:to>
      <xdr:col>8</xdr:col>
      <xdr:colOff>185706</xdr:colOff>
      <xdr:row>16</xdr:row>
      <xdr:rowOff>6224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DDD9A9E2-1713-4709-89E1-407901BE7623}"/>
            </a:ext>
            <a:ext uri="{147F2762-F138-4A5C-976F-8EAC2B608ADB}">
              <a16:predDERef xmlns:a16="http://schemas.microsoft.com/office/drawing/2014/main" pred="{B9E6B41E-79DD-4628-9AB1-89F47233CB59}"/>
            </a:ext>
          </a:extLst>
        </xdr:cNvPr>
        <xdr:cNvSpPr txBox="1"/>
      </xdr:nvSpPr>
      <xdr:spPr>
        <a:xfrm>
          <a:off x="4495800" y="25146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7</xdr:col>
      <xdr:colOff>381000</xdr:colOff>
      <xdr:row>9</xdr:row>
      <xdr:rowOff>47625</xdr:rowOff>
    </xdr:from>
    <xdr:to>
      <xdr:col>8</xdr:col>
      <xdr:colOff>338106</xdr:colOff>
      <xdr:row>12</xdr:row>
      <xdr:rowOff>15749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743C6F3E-20AB-4E5E-A83A-057FF835E4E9}"/>
            </a:ext>
            <a:ext uri="{147F2762-F138-4A5C-976F-8EAC2B608ADB}">
              <a16:predDERef xmlns:a16="http://schemas.microsoft.com/office/drawing/2014/main" pred="{DDD9A9E2-1713-4709-89E1-407901BE7623}"/>
            </a:ext>
          </a:extLst>
        </xdr:cNvPr>
        <xdr:cNvSpPr txBox="1"/>
      </xdr:nvSpPr>
      <xdr:spPr>
        <a:xfrm>
          <a:off x="4648200" y="17621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8</xdr:col>
      <xdr:colOff>133350</xdr:colOff>
      <xdr:row>8</xdr:row>
      <xdr:rowOff>142875</xdr:rowOff>
    </xdr:from>
    <xdr:to>
      <xdr:col>9</xdr:col>
      <xdr:colOff>90456</xdr:colOff>
      <xdr:row>11</xdr:row>
      <xdr:rowOff>110998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66DD0F88-D4C7-4C39-BDEE-E6D262ECDD9F}"/>
            </a:ext>
            <a:ext uri="{147F2762-F138-4A5C-976F-8EAC2B608ADB}">
              <a16:predDERef xmlns:a16="http://schemas.microsoft.com/office/drawing/2014/main" pred="{743C6F3E-20AB-4E5E-A83A-057FF835E4E9}"/>
            </a:ext>
          </a:extLst>
        </xdr:cNvPr>
        <xdr:cNvSpPr txBox="1"/>
      </xdr:nvSpPr>
      <xdr:spPr>
        <a:xfrm>
          <a:off x="5010150" y="166687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7</xdr:col>
      <xdr:colOff>390525</xdr:colOff>
      <xdr:row>6</xdr:row>
      <xdr:rowOff>152400</xdr:rowOff>
    </xdr:from>
    <xdr:to>
      <xdr:col>8</xdr:col>
      <xdr:colOff>347631</xdr:colOff>
      <xdr:row>9</xdr:row>
      <xdr:rowOff>120524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DF79C6AA-D23C-4C74-962A-AF2B3E32284A}"/>
            </a:ext>
            <a:ext uri="{147F2762-F138-4A5C-976F-8EAC2B608ADB}">
              <a16:predDERef xmlns:a16="http://schemas.microsoft.com/office/drawing/2014/main" pred="{66DD0F88-D4C7-4C39-BDEE-E6D262ECDD9F}"/>
            </a:ext>
          </a:extLst>
        </xdr:cNvPr>
        <xdr:cNvSpPr txBox="1"/>
      </xdr:nvSpPr>
      <xdr:spPr>
        <a:xfrm>
          <a:off x="4657725" y="12954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8</xdr:col>
      <xdr:colOff>219075</xdr:colOff>
      <xdr:row>6</xdr:row>
      <xdr:rowOff>152400</xdr:rowOff>
    </xdr:from>
    <xdr:to>
      <xdr:col>9</xdr:col>
      <xdr:colOff>176182</xdr:colOff>
      <xdr:row>9</xdr:row>
      <xdr:rowOff>120524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1601D767-6014-4CC5-A60C-1DADF1C3A99A}"/>
            </a:ext>
            <a:ext uri="{147F2762-F138-4A5C-976F-8EAC2B608ADB}">
              <a16:predDERef xmlns:a16="http://schemas.microsoft.com/office/drawing/2014/main" pred="{DF79C6AA-D23C-4C74-962A-AF2B3E32284A}"/>
            </a:ext>
          </a:extLst>
        </xdr:cNvPr>
        <xdr:cNvSpPr txBox="1"/>
      </xdr:nvSpPr>
      <xdr:spPr>
        <a:xfrm>
          <a:off x="5095875" y="129540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7</xdr:col>
      <xdr:colOff>514350</xdr:colOff>
      <xdr:row>4</xdr:row>
      <xdr:rowOff>180975</xdr:rowOff>
    </xdr:from>
    <xdr:to>
      <xdr:col>8</xdr:col>
      <xdr:colOff>471456</xdr:colOff>
      <xdr:row>7</xdr:row>
      <xdr:rowOff>149098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BFDF81FB-AA24-40BC-9BCE-5384AAD28919}"/>
            </a:ext>
            <a:ext uri="{147F2762-F138-4A5C-976F-8EAC2B608ADB}">
              <a16:predDERef xmlns:a16="http://schemas.microsoft.com/office/drawing/2014/main" pred="{1601D767-6014-4CC5-A60C-1DADF1C3A99A}"/>
            </a:ext>
          </a:extLst>
        </xdr:cNvPr>
        <xdr:cNvSpPr txBox="1"/>
      </xdr:nvSpPr>
      <xdr:spPr>
        <a:xfrm>
          <a:off x="4781550" y="94297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8</xdr:col>
      <xdr:colOff>400050</xdr:colOff>
      <xdr:row>5</xdr:row>
      <xdr:rowOff>9525</xdr:rowOff>
    </xdr:from>
    <xdr:to>
      <xdr:col>9</xdr:col>
      <xdr:colOff>357156</xdr:colOff>
      <xdr:row>7</xdr:row>
      <xdr:rowOff>168148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315B915B-4390-4AF6-8A14-D378B862B135}"/>
            </a:ext>
            <a:ext uri="{147F2762-F138-4A5C-976F-8EAC2B608ADB}">
              <a16:predDERef xmlns:a16="http://schemas.microsoft.com/office/drawing/2014/main" pred="{BFDF81FB-AA24-40BC-9BCE-5384AAD28919}"/>
            </a:ext>
          </a:extLst>
        </xdr:cNvPr>
        <xdr:cNvSpPr txBox="1"/>
      </xdr:nvSpPr>
      <xdr:spPr>
        <a:xfrm>
          <a:off x="5276850" y="96202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8</xdr:col>
      <xdr:colOff>361950</xdr:colOff>
      <xdr:row>2</xdr:row>
      <xdr:rowOff>171450</xdr:rowOff>
    </xdr:from>
    <xdr:to>
      <xdr:col>9</xdr:col>
      <xdr:colOff>319056</xdr:colOff>
      <xdr:row>5</xdr:row>
      <xdr:rowOff>139573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4B6EC1F9-B642-43F0-9955-183A0DB0A2D4}"/>
            </a:ext>
            <a:ext uri="{147F2762-F138-4A5C-976F-8EAC2B608ADB}">
              <a16:predDERef xmlns:a16="http://schemas.microsoft.com/office/drawing/2014/main" pred="{315B915B-4390-4AF6-8A14-D378B862B135}"/>
            </a:ext>
          </a:extLst>
        </xdr:cNvPr>
        <xdr:cNvSpPr txBox="1"/>
      </xdr:nvSpPr>
      <xdr:spPr>
        <a:xfrm>
          <a:off x="5238750" y="55245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0</xdr:colOff>
      <xdr:row>30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DE202C1-7F0A-C9B9-4917-896A82E41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86400" cy="5829300"/>
        </a:xfrm>
        <a:prstGeom prst="rect">
          <a:avLst/>
        </a:prstGeom>
      </xdr:spPr>
    </xdr:pic>
    <xdr:clientData/>
  </xdr:twoCellAnchor>
  <xdr:twoCellAnchor>
    <xdr:from>
      <xdr:col>1</xdr:col>
      <xdr:colOff>600075</xdr:colOff>
      <xdr:row>24</xdr:row>
      <xdr:rowOff>66675</xdr:rowOff>
    </xdr:from>
    <xdr:to>
      <xdr:col>2</xdr:col>
      <xdr:colOff>457200</xdr:colOff>
      <xdr:row>25</xdr:row>
      <xdr:rowOff>171450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BE9747C9-066E-4764-B208-F543BAD30C0A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1209675" y="46386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3</xdr:col>
      <xdr:colOff>95250</xdr:colOff>
      <xdr:row>24</xdr:row>
      <xdr:rowOff>28575</xdr:rowOff>
    </xdr:from>
    <xdr:to>
      <xdr:col>3</xdr:col>
      <xdr:colOff>561975</xdr:colOff>
      <xdr:row>25</xdr:row>
      <xdr:rowOff>133350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2891698A-3719-4280-A6F6-EDDDA16DB980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1924050" y="46005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3</xdr:col>
      <xdr:colOff>314325</xdr:colOff>
      <xdr:row>21</xdr:row>
      <xdr:rowOff>57150</xdr:rowOff>
    </xdr:from>
    <xdr:to>
      <xdr:col>4</xdr:col>
      <xdr:colOff>171450</xdr:colOff>
      <xdr:row>22</xdr:row>
      <xdr:rowOff>161925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DB706DCB-FE72-43FD-AC1F-FC8F8BE56DEB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143125" y="40576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3</xdr:col>
      <xdr:colOff>171450</xdr:colOff>
      <xdr:row>19</xdr:row>
      <xdr:rowOff>57150</xdr:rowOff>
    </xdr:from>
    <xdr:to>
      <xdr:col>4</xdr:col>
      <xdr:colOff>28575</xdr:colOff>
      <xdr:row>20</xdr:row>
      <xdr:rowOff>161925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841BF9E5-B24B-477D-B0B4-F2FF33F3FE24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000250" y="36766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4</xdr:col>
      <xdr:colOff>47625</xdr:colOff>
      <xdr:row>18</xdr:row>
      <xdr:rowOff>104775</xdr:rowOff>
    </xdr:from>
    <xdr:to>
      <xdr:col>4</xdr:col>
      <xdr:colOff>514350</xdr:colOff>
      <xdr:row>20</xdr:row>
      <xdr:rowOff>19050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57EFACB2-ADAA-442B-9977-A490320BD652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486025" y="35337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209550</xdr:colOff>
      <xdr:row>16</xdr:row>
      <xdr:rowOff>133350</xdr:rowOff>
    </xdr:from>
    <xdr:to>
      <xdr:col>4</xdr:col>
      <xdr:colOff>66675</xdr:colOff>
      <xdr:row>18</xdr:row>
      <xdr:rowOff>47625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7887867-BFF3-4182-B1F0-44E83D58CBDA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038350" y="31813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4</xdr:col>
      <xdr:colOff>85725</xdr:colOff>
      <xdr:row>15</xdr:row>
      <xdr:rowOff>171450</xdr:rowOff>
    </xdr:from>
    <xdr:to>
      <xdr:col>4</xdr:col>
      <xdr:colOff>552450</xdr:colOff>
      <xdr:row>17</xdr:row>
      <xdr:rowOff>85725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C4E7B143-F53D-43B9-9B65-1CBD22AB3F1E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524125" y="30289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3</xdr:col>
      <xdr:colOff>447675</xdr:colOff>
      <xdr:row>11</xdr:row>
      <xdr:rowOff>152400</xdr:rowOff>
    </xdr:from>
    <xdr:to>
      <xdr:col>4</xdr:col>
      <xdr:colOff>304800</xdr:colOff>
      <xdr:row>13</xdr:row>
      <xdr:rowOff>66675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E4CF815-2477-4FE7-BDAD-9120990AD9ED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276475" y="22479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4</xdr:col>
      <xdr:colOff>142875</xdr:colOff>
      <xdr:row>12</xdr:row>
      <xdr:rowOff>0</xdr:rowOff>
    </xdr:from>
    <xdr:to>
      <xdr:col>5</xdr:col>
      <xdr:colOff>0</xdr:colOff>
      <xdr:row>13</xdr:row>
      <xdr:rowOff>104775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FC04001E-0377-4497-90AB-4C78A6912428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581275" y="22860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5</xdr:col>
      <xdr:colOff>0</xdr:colOff>
      <xdr:row>14</xdr:row>
      <xdr:rowOff>104775</xdr:rowOff>
    </xdr:from>
    <xdr:to>
      <xdr:col>5</xdr:col>
      <xdr:colOff>466725</xdr:colOff>
      <xdr:row>16</xdr:row>
      <xdr:rowOff>19050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BCE8A90A-0B97-42A1-AB4E-00BB6F32F1B1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048000" y="27717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57150</xdr:colOff>
      <xdr:row>9</xdr:row>
      <xdr:rowOff>95250</xdr:rowOff>
    </xdr:from>
    <xdr:to>
      <xdr:col>4</xdr:col>
      <xdr:colOff>523875</xdr:colOff>
      <xdr:row>11</xdr:row>
      <xdr:rowOff>9525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74FD23C1-BDD0-4C7D-B4DA-0DFF2EB2D88E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495550" y="18097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4</xdr:col>
      <xdr:colOff>476250</xdr:colOff>
      <xdr:row>8</xdr:row>
      <xdr:rowOff>152400</xdr:rowOff>
    </xdr:from>
    <xdr:to>
      <xdr:col>5</xdr:col>
      <xdr:colOff>333375</xdr:colOff>
      <xdr:row>10</xdr:row>
      <xdr:rowOff>66675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C87FF778-2713-4CC1-89E4-4DFB90D04F3A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914650" y="16764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4</xdr:col>
      <xdr:colOff>266700</xdr:colOff>
      <xdr:row>6</xdr:row>
      <xdr:rowOff>161925</xdr:rowOff>
    </xdr:from>
    <xdr:to>
      <xdr:col>5</xdr:col>
      <xdr:colOff>123825</xdr:colOff>
      <xdr:row>8</xdr:row>
      <xdr:rowOff>76200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FAF0535C-3355-4F03-8AFC-9AB9936D384C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705100" y="13049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5</xdr:col>
      <xdr:colOff>133350</xdr:colOff>
      <xdr:row>7</xdr:row>
      <xdr:rowOff>47625</xdr:rowOff>
    </xdr:from>
    <xdr:to>
      <xdr:col>5</xdr:col>
      <xdr:colOff>600075</xdr:colOff>
      <xdr:row>8</xdr:row>
      <xdr:rowOff>152400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D98D2507-8C42-4EFF-A605-4A38248EAC86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181350" y="13811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5</xdr:col>
      <xdr:colOff>76200</xdr:colOff>
      <xdr:row>5</xdr:row>
      <xdr:rowOff>57150</xdr:rowOff>
    </xdr:from>
    <xdr:to>
      <xdr:col>5</xdr:col>
      <xdr:colOff>542925</xdr:colOff>
      <xdr:row>6</xdr:row>
      <xdr:rowOff>161925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706FCCCB-B934-4C56-B8FD-D5E6CA6D0D8F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124200" y="10096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6</xdr:col>
      <xdr:colOff>142875</xdr:colOff>
      <xdr:row>1</xdr:row>
      <xdr:rowOff>19050</xdr:rowOff>
    </xdr:from>
    <xdr:to>
      <xdr:col>7</xdr:col>
      <xdr:colOff>0</xdr:colOff>
      <xdr:row>2</xdr:row>
      <xdr:rowOff>123825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9064EE5A-4511-43D2-98F9-375A1E10B043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800475" y="2095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8</xdr:col>
      <xdr:colOff>581025</xdr:colOff>
      <xdr:row>30</xdr:row>
      <xdr:rowOff>83940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9318B04-B522-949D-4B30-2EDA44494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"/>
          <a:ext cx="5457825" cy="5798939"/>
        </a:xfrm>
        <a:prstGeom prst="rect">
          <a:avLst/>
        </a:prstGeom>
      </xdr:spPr>
    </xdr:pic>
    <xdr:clientData/>
  </xdr:twoCellAnchor>
  <xdr:twoCellAnchor>
    <xdr:from>
      <xdr:col>2</xdr:col>
      <xdr:colOff>361950</xdr:colOff>
      <xdr:row>22</xdr:row>
      <xdr:rowOff>161925</xdr:rowOff>
    </xdr:from>
    <xdr:to>
      <xdr:col>3</xdr:col>
      <xdr:colOff>219075</xdr:colOff>
      <xdr:row>24</xdr:row>
      <xdr:rowOff>76200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F933A92F-C310-4CE7-9ADB-6BF31E5EBB5A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1581150" y="43529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4</xdr:col>
      <xdr:colOff>219075</xdr:colOff>
      <xdr:row>16</xdr:row>
      <xdr:rowOff>161925</xdr:rowOff>
    </xdr:from>
    <xdr:to>
      <xdr:col>5</xdr:col>
      <xdr:colOff>76200</xdr:colOff>
      <xdr:row>18</xdr:row>
      <xdr:rowOff>76200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0583F02-941A-4428-9755-B8938172470F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657475" y="32099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5</xdr:col>
      <xdr:colOff>581025</xdr:colOff>
      <xdr:row>16</xdr:row>
      <xdr:rowOff>171450</xdr:rowOff>
    </xdr:from>
    <xdr:to>
      <xdr:col>6</xdr:col>
      <xdr:colOff>438150</xdr:colOff>
      <xdr:row>18</xdr:row>
      <xdr:rowOff>85725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923701CB-ED76-4399-81AF-8E31F6B8BD2F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629025" y="32194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4</xdr:col>
      <xdr:colOff>400050</xdr:colOff>
      <xdr:row>11</xdr:row>
      <xdr:rowOff>161925</xdr:rowOff>
    </xdr:from>
    <xdr:to>
      <xdr:col>5</xdr:col>
      <xdr:colOff>257175</xdr:colOff>
      <xdr:row>13</xdr:row>
      <xdr:rowOff>76200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3D8D094-8C16-4E70-A070-FEC73482CFF1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838450" y="22574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247650</xdr:colOff>
      <xdr:row>9</xdr:row>
      <xdr:rowOff>95250</xdr:rowOff>
    </xdr:from>
    <xdr:to>
      <xdr:col>4</xdr:col>
      <xdr:colOff>104775</xdr:colOff>
      <xdr:row>11</xdr:row>
      <xdr:rowOff>9525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9A45F764-1310-4294-93CC-C62167857D65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076450" y="18097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5</xdr:col>
      <xdr:colOff>457200</xdr:colOff>
      <xdr:row>7</xdr:row>
      <xdr:rowOff>47625</xdr:rowOff>
    </xdr:from>
    <xdr:to>
      <xdr:col>6</xdr:col>
      <xdr:colOff>314325</xdr:colOff>
      <xdr:row>8</xdr:row>
      <xdr:rowOff>152400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F3FFC91-D509-461B-9182-F2696CF0CA19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505200" y="13811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7</xdr:col>
      <xdr:colOff>438150</xdr:colOff>
      <xdr:row>7</xdr:row>
      <xdr:rowOff>57150</xdr:rowOff>
    </xdr:from>
    <xdr:to>
      <xdr:col>8</xdr:col>
      <xdr:colOff>295275</xdr:colOff>
      <xdr:row>8</xdr:row>
      <xdr:rowOff>161925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ECB9F795-E5C6-4806-BEDD-678C5B6E0137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4705350" y="13906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6</xdr:col>
      <xdr:colOff>381000</xdr:colOff>
      <xdr:row>3</xdr:row>
      <xdr:rowOff>66675</xdr:rowOff>
    </xdr:from>
    <xdr:to>
      <xdr:col>7</xdr:col>
      <xdr:colOff>238125</xdr:colOff>
      <xdr:row>4</xdr:row>
      <xdr:rowOff>171450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226E187-633D-440D-BD10-D46674A492A6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4038600" y="6381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591671</xdr:colOff>
      <xdr:row>30</xdr:row>
      <xdr:rowOff>95250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F68B49D-627F-CA31-6DED-B6984CA89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68471" cy="5810250"/>
        </a:xfrm>
        <a:prstGeom prst="rect">
          <a:avLst/>
        </a:prstGeom>
      </xdr:spPr>
    </xdr:pic>
    <xdr:clientData/>
  </xdr:twoCellAnchor>
  <xdr:twoCellAnchor>
    <xdr:from>
      <xdr:col>0</xdr:col>
      <xdr:colOff>219075</xdr:colOff>
      <xdr:row>4</xdr:row>
      <xdr:rowOff>123825</xdr:rowOff>
    </xdr:from>
    <xdr:to>
      <xdr:col>1</xdr:col>
      <xdr:colOff>76200</xdr:colOff>
      <xdr:row>6</xdr:row>
      <xdr:rowOff>38100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119C3963-38BE-4D9C-B07E-E40A547E1658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19075" y="8858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400050</xdr:colOff>
      <xdr:row>5</xdr:row>
      <xdr:rowOff>171450</xdr:rowOff>
    </xdr:from>
    <xdr:to>
      <xdr:col>1</xdr:col>
      <xdr:colOff>257175</xdr:colOff>
      <xdr:row>7</xdr:row>
      <xdr:rowOff>85725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1F0199D2-7185-4097-8A73-A48DDEDBA296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400050" y="11239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</xdr:col>
      <xdr:colOff>180975</xdr:colOff>
      <xdr:row>6</xdr:row>
      <xdr:rowOff>57150</xdr:rowOff>
    </xdr:from>
    <xdr:to>
      <xdr:col>2</xdr:col>
      <xdr:colOff>38100</xdr:colOff>
      <xdr:row>7</xdr:row>
      <xdr:rowOff>161925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7D1B4C80-4812-4239-8A17-1457144742EF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790575" y="12001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361950</xdr:colOff>
      <xdr:row>8</xdr:row>
      <xdr:rowOff>66675</xdr:rowOff>
    </xdr:from>
    <xdr:to>
      <xdr:col>2</xdr:col>
      <xdr:colOff>219075</xdr:colOff>
      <xdr:row>9</xdr:row>
      <xdr:rowOff>171450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1CF8DF3-F797-4230-9860-032BE1210ECC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971550" y="15906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28575</xdr:colOff>
      <xdr:row>7</xdr:row>
      <xdr:rowOff>142875</xdr:rowOff>
    </xdr:from>
    <xdr:to>
      <xdr:col>2</xdr:col>
      <xdr:colOff>495300</xdr:colOff>
      <xdr:row>9</xdr:row>
      <xdr:rowOff>57150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123566D1-9A43-4A42-9290-826FA9E981C9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1247775" y="14763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2</xdr:col>
      <xdr:colOff>276225</xdr:colOff>
      <xdr:row>8</xdr:row>
      <xdr:rowOff>38100</xdr:rowOff>
    </xdr:from>
    <xdr:to>
      <xdr:col>3</xdr:col>
      <xdr:colOff>133350</xdr:colOff>
      <xdr:row>9</xdr:row>
      <xdr:rowOff>142875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50F3F4EF-9E8F-4F95-978C-0A41EA8D955F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1495425" y="15621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2</xdr:col>
      <xdr:colOff>285750</xdr:colOff>
      <xdr:row>9</xdr:row>
      <xdr:rowOff>171450</xdr:rowOff>
    </xdr:from>
    <xdr:to>
      <xdr:col>3</xdr:col>
      <xdr:colOff>142875</xdr:colOff>
      <xdr:row>11</xdr:row>
      <xdr:rowOff>85725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4C8FD808-0771-4AAE-BF5B-D1F958FF66BF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1504950" y="18859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2</xdr:col>
      <xdr:colOff>542925</xdr:colOff>
      <xdr:row>11</xdr:row>
      <xdr:rowOff>76200</xdr:rowOff>
    </xdr:from>
    <xdr:to>
      <xdr:col>3</xdr:col>
      <xdr:colOff>400050</xdr:colOff>
      <xdr:row>12</xdr:row>
      <xdr:rowOff>180975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EE2A5AEE-0437-4102-A697-D7351470AF97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1762125" y="21717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247650</xdr:colOff>
      <xdr:row>10</xdr:row>
      <xdr:rowOff>104775</xdr:rowOff>
    </xdr:from>
    <xdr:to>
      <xdr:col>4</xdr:col>
      <xdr:colOff>104775</xdr:colOff>
      <xdr:row>12</xdr:row>
      <xdr:rowOff>19050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9ED283EC-4197-462D-A2C4-D4CD00F5AB22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076450" y="20097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3</xdr:col>
      <xdr:colOff>600075</xdr:colOff>
      <xdr:row>13</xdr:row>
      <xdr:rowOff>161925</xdr:rowOff>
    </xdr:from>
    <xdr:to>
      <xdr:col>4</xdr:col>
      <xdr:colOff>457200</xdr:colOff>
      <xdr:row>15</xdr:row>
      <xdr:rowOff>76200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C369A068-2BB6-434D-BAE3-77AAEFA38CD3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428875" y="26384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428625</xdr:colOff>
      <xdr:row>15</xdr:row>
      <xdr:rowOff>9525</xdr:rowOff>
    </xdr:from>
    <xdr:to>
      <xdr:col>5</xdr:col>
      <xdr:colOff>285750</xdr:colOff>
      <xdr:row>16</xdr:row>
      <xdr:rowOff>114300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20D9BD6B-269A-46C3-866D-CE1843C53B32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2867025" y="28670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5</xdr:col>
      <xdr:colOff>171450</xdr:colOff>
      <xdr:row>14</xdr:row>
      <xdr:rowOff>180975</xdr:rowOff>
    </xdr:from>
    <xdr:to>
      <xdr:col>6</xdr:col>
      <xdr:colOff>28575</xdr:colOff>
      <xdr:row>16</xdr:row>
      <xdr:rowOff>95250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A15AB6B2-5A1D-4E9F-84AC-9D53347311EA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219450" y="28479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5</xdr:col>
      <xdr:colOff>66675</xdr:colOff>
      <xdr:row>17</xdr:row>
      <xdr:rowOff>28575</xdr:rowOff>
    </xdr:from>
    <xdr:to>
      <xdr:col>5</xdr:col>
      <xdr:colOff>533400</xdr:colOff>
      <xdr:row>18</xdr:row>
      <xdr:rowOff>133350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46DD432F-8D7A-4822-9B37-8D07C977309A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114675" y="32670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5</xdr:col>
      <xdr:colOff>342900</xdr:colOff>
      <xdr:row>16</xdr:row>
      <xdr:rowOff>123825</xdr:rowOff>
    </xdr:from>
    <xdr:to>
      <xdr:col>6</xdr:col>
      <xdr:colOff>200025</xdr:colOff>
      <xdr:row>18</xdr:row>
      <xdr:rowOff>38100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CBED424B-2B49-426F-AAE9-871CD82EE494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390900" y="31718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5</xdr:col>
      <xdr:colOff>438150</xdr:colOff>
      <xdr:row>18</xdr:row>
      <xdr:rowOff>38100</xdr:rowOff>
    </xdr:from>
    <xdr:to>
      <xdr:col>6</xdr:col>
      <xdr:colOff>295275</xdr:colOff>
      <xdr:row>19</xdr:row>
      <xdr:rowOff>142875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87AB5546-C949-4889-852A-E27539483E34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486150" y="34671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6</xdr:col>
      <xdr:colOff>247650</xdr:colOff>
      <xdr:row>17</xdr:row>
      <xdr:rowOff>66675</xdr:rowOff>
    </xdr:from>
    <xdr:to>
      <xdr:col>7</xdr:col>
      <xdr:colOff>104775</xdr:colOff>
      <xdr:row>18</xdr:row>
      <xdr:rowOff>171450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845300ED-A8F5-4BA5-87AA-7B93D08908C0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905250" y="330517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6</xdr:col>
      <xdr:colOff>104775</xdr:colOff>
      <xdr:row>19</xdr:row>
      <xdr:rowOff>19050</xdr:rowOff>
    </xdr:from>
    <xdr:to>
      <xdr:col>6</xdr:col>
      <xdr:colOff>571500</xdr:colOff>
      <xdr:row>20</xdr:row>
      <xdr:rowOff>123825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3C85C254-10F5-413F-964F-22A149C04F44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3762375" y="36385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6</xdr:col>
      <xdr:colOff>457200</xdr:colOff>
      <xdr:row>19</xdr:row>
      <xdr:rowOff>114300</xdr:rowOff>
    </xdr:from>
    <xdr:to>
      <xdr:col>7</xdr:col>
      <xdr:colOff>314325</xdr:colOff>
      <xdr:row>21</xdr:row>
      <xdr:rowOff>28575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454FC84F-CC55-4263-8C7A-7D77DCA6F18C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4114800" y="37338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7</xdr:col>
      <xdr:colOff>190500</xdr:colOff>
      <xdr:row>20</xdr:row>
      <xdr:rowOff>123825</xdr:rowOff>
    </xdr:from>
    <xdr:to>
      <xdr:col>8</xdr:col>
      <xdr:colOff>47625</xdr:colOff>
      <xdr:row>22</xdr:row>
      <xdr:rowOff>38100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F938766B-507D-4CD5-A30C-018C81471A58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4457700" y="39338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7</xdr:col>
      <xdr:colOff>590550</xdr:colOff>
      <xdr:row>22</xdr:row>
      <xdr:rowOff>0</xdr:rowOff>
    </xdr:from>
    <xdr:to>
      <xdr:col>8</xdr:col>
      <xdr:colOff>447675</xdr:colOff>
      <xdr:row>23</xdr:row>
      <xdr:rowOff>104775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4912BB0C-2DBA-41A7-BEC0-585BBEB0C6FF}"/>
            </a:ext>
            <a:ext uri="{147F2762-F138-4A5C-976F-8EAC2B608ADB}">
              <a16:predDERef xmlns:a16="http://schemas.microsoft.com/office/drawing/2014/main" pred="{0D131A21-C330-CA2F-4B7F-B506E5CE1D48}"/>
            </a:ext>
          </a:extLst>
        </xdr:cNvPr>
        <xdr:cNvSpPr txBox="1"/>
      </xdr:nvSpPr>
      <xdr:spPr>
        <a:xfrm>
          <a:off x="4857750" y="419100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563880</xdr:colOff>
      <xdr:row>14</xdr:row>
      <xdr:rowOff>38100</xdr:rowOff>
    </xdr:from>
    <xdr:to>
      <xdr:col>10</xdr:col>
      <xdr:colOff>457200</xdr:colOff>
      <xdr:row>17</xdr:row>
      <xdr:rowOff>7620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A837B4E9-C707-4B57-A38A-C66494263D5F}"/>
            </a:ext>
          </a:extLst>
        </xdr:cNvPr>
        <xdr:cNvSpPr txBox="1"/>
      </xdr:nvSpPr>
      <xdr:spPr>
        <a:xfrm>
          <a:off x="6050280" y="259842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11</xdr:col>
      <xdr:colOff>45720</xdr:colOff>
      <xdr:row>0</xdr:row>
      <xdr:rowOff>160020</xdr:rowOff>
    </xdr:from>
    <xdr:to>
      <xdr:col>11</xdr:col>
      <xdr:colOff>548640</xdr:colOff>
      <xdr:row>3</xdr:row>
      <xdr:rowOff>129540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BA4491B8-EE30-4280-8D96-50B8EE5C0B42}"/>
            </a:ext>
          </a:extLst>
        </xdr:cNvPr>
        <xdr:cNvSpPr txBox="1"/>
      </xdr:nvSpPr>
      <xdr:spPr>
        <a:xfrm>
          <a:off x="6751320" y="16002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373380</xdr:colOff>
      <xdr:row>9</xdr:row>
      <xdr:rowOff>137160</xdr:rowOff>
    </xdr:from>
    <xdr:to>
      <xdr:col>4</xdr:col>
      <xdr:colOff>266700</xdr:colOff>
      <xdr:row>12</xdr:row>
      <xdr:rowOff>106680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2460B4A-0169-4919-8C73-696DEF2CF3A8}"/>
            </a:ext>
          </a:extLst>
        </xdr:cNvPr>
        <xdr:cNvSpPr txBox="1"/>
      </xdr:nvSpPr>
      <xdr:spPr>
        <a:xfrm>
          <a:off x="2202180" y="178308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8</xdr:col>
      <xdr:colOff>30480</xdr:colOff>
      <xdr:row>5</xdr:row>
      <xdr:rowOff>83820</xdr:rowOff>
    </xdr:from>
    <xdr:to>
      <xdr:col>8</xdr:col>
      <xdr:colOff>533400</xdr:colOff>
      <xdr:row>8</xdr:row>
      <xdr:rowOff>53340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5E4451D5-C255-4E69-A009-FA623C5395A4}"/>
            </a:ext>
          </a:extLst>
        </xdr:cNvPr>
        <xdr:cNvSpPr txBox="1"/>
      </xdr:nvSpPr>
      <xdr:spPr>
        <a:xfrm>
          <a:off x="4907280" y="99822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2</xdr:col>
      <xdr:colOff>548640</xdr:colOff>
      <xdr:row>37</xdr:row>
      <xdr:rowOff>60960</xdr:rowOff>
    </xdr:from>
    <xdr:to>
      <xdr:col>3</xdr:col>
      <xdr:colOff>441960</xdr:colOff>
      <xdr:row>40</xdr:row>
      <xdr:rowOff>30480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7EA5FBC2-51A7-41D7-8A58-A625A46C1785}"/>
            </a:ext>
          </a:extLst>
        </xdr:cNvPr>
        <xdr:cNvSpPr txBox="1"/>
      </xdr:nvSpPr>
      <xdr:spPr>
        <a:xfrm>
          <a:off x="1767840" y="682752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5</xdr:col>
      <xdr:colOff>480060</xdr:colOff>
      <xdr:row>22</xdr:row>
      <xdr:rowOff>91440</xdr:rowOff>
    </xdr:from>
    <xdr:to>
      <xdr:col>6</xdr:col>
      <xdr:colOff>373380</xdr:colOff>
      <xdr:row>25</xdr:row>
      <xdr:rowOff>60960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DB3EE994-3B1B-486B-801A-82382ECED287}"/>
            </a:ext>
          </a:extLst>
        </xdr:cNvPr>
        <xdr:cNvSpPr txBox="1"/>
      </xdr:nvSpPr>
      <xdr:spPr>
        <a:xfrm>
          <a:off x="3528060" y="411480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8</xdr:col>
      <xdr:colOff>30480</xdr:colOff>
      <xdr:row>9</xdr:row>
      <xdr:rowOff>160020</xdr:rowOff>
    </xdr:from>
    <xdr:to>
      <xdr:col>8</xdr:col>
      <xdr:colOff>533400</xdr:colOff>
      <xdr:row>12</xdr:row>
      <xdr:rowOff>129540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F05E3622-2E4D-4D75-A34D-C91DE90316D0}"/>
            </a:ext>
          </a:extLst>
        </xdr:cNvPr>
        <xdr:cNvSpPr txBox="1"/>
      </xdr:nvSpPr>
      <xdr:spPr>
        <a:xfrm>
          <a:off x="4907280" y="180594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5</xdr:col>
      <xdr:colOff>106680</xdr:colOff>
      <xdr:row>3</xdr:row>
      <xdr:rowOff>160020</xdr:rowOff>
    </xdr:from>
    <xdr:to>
      <xdr:col>6</xdr:col>
      <xdr:colOff>0</xdr:colOff>
      <xdr:row>6</xdr:row>
      <xdr:rowOff>129540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E486AAF4-9B88-42BC-AB00-20D56A2A34FF}"/>
            </a:ext>
          </a:extLst>
        </xdr:cNvPr>
        <xdr:cNvSpPr txBox="1"/>
      </xdr:nvSpPr>
      <xdr:spPr>
        <a:xfrm>
          <a:off x="3154680" y="70866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4</xdr:col>
      <xdr:colOff>304800</xdr:colOff>
      <xdr:row>7</xdr:row>
      <xdr:rowOff>99060</xdr:rowOff>
    </xdr:from>
    <xdr:to>
      <xdr:col>5</xdr:col>
      <xdr:colOff>198120</xdr:colOff>
      <xdr:row>10</xdr:row>
      <xdr:rowOff>68580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B997DD8A-B4AF-42CD-BBF4-F958E41EE566}"/>
            </a:ext>
          </a:extLst>
        </xdr:cNvPr>
        <xdr:cNvSpPr txBox="1"/>
      </xdr:nvSpPr>
      <xdr:spPr>
        <a:xfrm>
          <a:off x="2743200" y="137922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9</xdr:col>
      <xdr:colOff>68580</xdr:colOff>
      <xdr:row>7</xdr:row>
      <xdr:rowOff>137160</xdr:rowOff>
    </xdr:from>
    <xdr:to>
      <xdr:col>9</xdr:col>
      <xdr:colOff>571500</xdr:colOff>
      <xdr:row>10</xdr:row>
      <xdr:rowOff>106680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E56A5642-975B-40BE-B0FB-20CB0DA2E6FF}"/>
            </a:ext>
          </a:extLst>
        </xdr:cNvPr>
        <xdr:cNvSpPr txBox="1"/>
      </xdr:nvSpPr>
      <xdr:spPr>
        <a:xfrm>
          <a:off x="5554980" y="1417320"/>
          <a:ext cx="502920" cy="51816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45</xdr:row>
      <xdr:rowOff>28575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00EA64-381B-4E6F-9FB1-10B0CD4F3496}"/>
            </a:ext>
            <a:ext uri="{147F2762-F138-4A5C-976F-8EAC2B608ADB}">
              <a16:predDERef xmlns:a16="http://schemas.microsoft.com/office/drawing/2014/main" pred="{E56A5642-975B-40BE-B0FB-20CB0DA2E6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82581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45</xdr:row>
      <xdr:rowOff>28575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36B1223-8298-42D3-9139-AC450BD0A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823200" cy="8124825"/>
        </a:xfrm>
        <a:prstGeom prst="rect">
          <a:avLst/>
        </a:prstGeom>
      </xdr:spPr>
    </xdr:pic>
    <xdr:clientData/>
  </xdr:twoCellAnchor>
  <xdr:twoCellAnchor>
    <xdr:from>
      <xdr:col>3</xdr:col>
      <xdr:colOff>560917</xdr:colOff>
      <xdr:row>13</xdr:row>
      <xdr:rowOff>116416</xdr:rowOff>
    </xdr:from>
    <xdr:to>
      <xdr:col>12</xdr:col>
      <xdr:colOff>359834</xdr:colOff>
      <xdr:row>43</xdr:row>
      <xdr:rowOff>63500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3D23A2A6-8ED6-42F2-83F7-8AC0985410BF}"/>
            </a:ext>
          </a:extLst>
        </xdr:cNvPr>
        <xdr:cNvCxnSpPr/>
      </xdr:nvCxnSpPr>
      <xdr:spPr>
        <a:xfrm flipH="1">
          <a:off x="2402417" y="2455333"/>
          <a:ext cx="5323417" cy="5164667"/>
        </a:xfrm>
        <a:prstGeom prst="line">
          <a:avLst/>
        </a:prstGeom>
        <a:ln w="57150"/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0</xdr:row>
      <xdr:rowOff>21167</xdr:rowOff>
    </xdr:from>
    <xdr:to>
      <xdr:col>7</xdr:col>
      <xdr:colOff>391584</xdr:colOff>
      <xdr:row>20</xdr:row>
      <xdr:rowOff>105833</xdr:rowOff>
    </xdr:to>
    <xdr:cxnSp macro="">
      <xdr:nvCxnSpPr>
        <xdr:cNvPr id="17" name="Straight Connector 16">
          <a:extLst>
            <a:ext uri="{FF2B5EF4-FFF2-40B4-BE49-F238E27FC236}">
              <a16:creationId xmlns:a16="http://schemas.microsoft.com/office/drawing/2014/main" id="{F5E65E23-AAF3-4291-AA99-89E129774CA4}"/>
            </a:ext>
          </a:extLst>
        </xdr:cNvPr>
        <xdr:cNvCxnSpPr/>
      </xdr:nvCxnSpPr>
      <xdr:spPr>
        <a:xfrm flipH="1">
          <a:off x="0" y="21167"/>
          <a:ext cx="4688417" cy="3503083"/>
        </a:xfrm>
        <a:prstGeom prst="line">
          <a:avLst/>
        </a:prstGeom>
        <a:ln w="57150"/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423333</xdr:colOff>
      <xdr:row>5</xdr:row>
      <xdr:rowOff>158750</xdr:rowOff>
    </xdr:from>
    <xdr:to>
      <xdr:col>10</xdr:col>
      <xdr:colOff>518584</xdr:colOff>
      <xdr:row>10</xdr:row>
      <xdr:rowOff>42333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37621414-6D80-45D3-A356-0871B5C03679}"/>
            </a:ext>
          </a:extLst>
        </xdr:cNvPr>
        <xdr:cNvSpPr txBox="1"/>
      </xdr:nvSpPr>
      <xdr:spPr>
        <a:xfrm flipH="1">
          <a:off x="5947833" y="1058333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10</xdr:col>
      <xdr:colOff>486833</xdr:colOff>
      <xdr:row>17</xdr:row>
      <xdr:rowOff>116417</xdr:rowOff>
    </xdr:from>
    <xdr:to>
      <xdr:col>12</xdr:col>
      <xdr:colOff>12816</xdr:colOff>
      <xdr:row>23</xdr:row>
      <xdr:rowOff>29772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E036801A-6298-4073-ACE7-302F2F2B44D7}"/>
            </a:ext>
          </a:extLst>
        </xdr:cNvPr>
        <xdr:cNvSpPr txBox="1"/>
      </xdr:nvSpPr>
      <xdr:spPr>
        <a:xfrm>
          <a:off x="6625166" y="3175000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0</xdr:col>
      <xdr:colOff>543983</xdr:colOff>
      <xdr:row>7</xdr:row>
      <xdr:rowOff>46566</xdr:rowOff>
    </xdr:from>
    <xdr:to>
      <xdr:col>2</xdr:col>
      <xdr:colOff>69966</xdr:colOff>
      <xdr:row>11</xdr:row>
      <xdr:rowOff>139839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AA7B57B3-8D67-48F2-8A7D-EC5403F3E1E2}"/>
            </a:ext>
          </a:extLst>
        </xdr:cNvPr>
        <xdr:cNvSpPr txBox="1"/>
      </xdr:nvSpPr>
      <xdr:spPr>
        <a:xfrm>
          <a:off x="543983" y="1305983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4</xdr:col>
      <xdr:colOff>527050</xdr:colOff>
      <xdr:row>0</xdr:row>
      <xdr:rowOff>0</xdr:rowOff>
    </xdr:from>
    <xdr:to>
      <xdr:col>6</xdr:col>
      <xdr:colOff>53033</xdr:colOff>
      <xdr:row>4</xdr:row>
      <xdr:rowOff>93272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C3867658-129E-4F6C-9EBC-33FF86C9ADE9}"/>
            </a:ext>
          </a:extLst>
        </xdr:cNvPr>
        <xdr:cNvSpPr txBox="1"/>
      </xdr:nvSpPr>
      <xdr:spPr>
        <a:xfrm>
          <a:off x="2982383" y="0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5</xdr:col>
      <xdr:colOff>160866</xdr:colOff>
      <xdr:row>39</xdr:row>
      <xdr:rowOff>150283</xdr:rowOff>
    </xdr:from>
    <xdr:to>
      <xdr:col>6</xdr:col>
      <xdr:colOff>300683</xdr:colOff>
      <xdr:row>44</xdr:row>
      <xdr:rowOff>63638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4FB1217E-311B-4C38-9D77-D9435BC2E9C8}"/>
            </a:ext>
          </a:extLst>
        </xdr:cNvPr>
        <xdr:cNvSpPr txBox="1"/>
      </xdr:nvSpPr>
      <xdr:spPr>
        <a:xfrm>
          <a:off x="3230033" y="6987116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5</xdr:col>
      <xdr:colOff>556682</xdr:colOff>
      <xdr:row>36</xdr:row>
      <xdr:rowOff>101600</xdr:rowOff>
    </xdr:from>
    <xdr:to>
      <xdr:col>7</xdr:col>
      <xdr:colOff>82666</xdr:colOff>
      <xdr:row>41</xdr:row>
      <xdr:rowOff>14955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C641B9D3-6B29-4856-8A53-5F8FF66B76A3}"/>
            </a:ext>
          </a:extLst>
        </xdr:cNvPr>
        <xdr:cNvSpPr txBox="1"/>
      </xdr:nvSpPr>
      <xdr:spPr>
        <a:xfrm>
          <a:off x="3625849" y="6398683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8</xdr:col>
      <xdr:colOff>423332</xdr:colOff>
      <xdr:row>29</xdr:row>
      <xdr:rowOff>42333</xdr:rowOff>
    </xdr:from>
    <xdr:to>
      <xdr:col>9</xdr:col>
      <xdr:colOff>563149</xdr:colOff>
      <xdr:row>33</xdr:row>
      <xdr:rowOff>135606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3E3A5C9D-3F89-4B32-BA76-1D97616B2EE9}"/>
            </a:ext>
          </a:extLst>
        </xdr:cNvPr>
        <xdr:cNvSpPr txBox="1"/>
      </xdr:nvSpPr>
      <xdr:spPr>
        <a:xfrm>
          <a:off x="5333999" y="5080000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8</xdr:col>
      <xdr:colOff>247649</xdr:colOff>
      <xdr:row>26</xdr:row>
      <xdr:rowOff>78316</xdr:rowOff>
    </xdr:from>
    <xdr:to>
      <xdr:col>9</xdr:col>
      <xdr:colOff>387466</xdr:colOff>
      <xdr:row>30</xdr:row>
      <xdr:rowOff>171589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1F7F8A9F-AEC5-4AA2-A88D-724BAC4E5A0E}"/>
            </a:ext>
          </a:extLst>
        </xdr:cNvPr>
        <xdr:cNvSpPr txBox="1"/>
      </xdr:nvSpPr>
      <xdr:spPr>
        <a:xfrm>
          <a:off x="5158316" y="4576233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9</xdr:col>
      <xdr:colOff>304799</xdr:colOff>
      <xdr:row>25</xdr:row>
      <xdr:rowOff>146050</xdr:rowOff>
    </xdr:from>
    <xdr:to>
      <xdr:col>10</xdr:col>
      <xdr:colOff>444616</xdr:colOff>
      <xdr:row>30</xdr:row>
      <xdr:rowOff>59406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B84E3EBE-54AE-425E-8D7F-55A8DD6D467B}"/>
            </a:ext>
          </a:extLst>
        </xdr:cNvPr>
        <xdr:cNvSpPr txBox="1"/>
      </xdr:nvSpPr>
      <xdr:spPr>
        <a:xfrm>
          <a:off x="5829299" y="4464050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10</xdr:col>
      <xdr:colOff>139699</xdr:colOff>
      <xdr:row>23</xdr:row>
      <xdr:rowOff>129117</xdr:rowOff>
    </xdr:from>
    <xdr:to>
      <xdr:col>11</xdr:col>
      <xdr:colOff>279515</xdr:colOff>
      <xdr:row>28</xdr:row>
      <xdr:rowOff>42473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1AC17FFB-05A5-4C09-BD60-C18EF6A041FB}"/>
            </a:ext>
          </a:extLst>
        </xdr:cNvPr>
        <xdr:cNvSpPr txBox="1"/>
      </xdr:nvSpPr>
      <xdr:spPr>
        <a:xfrm>
          <a:off x="6278032" y="4087284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10</xdr:col>
      <xdr:colOff>6350</xdr:colOff>
      <xdr:row>20</xdr:row>
      <xdr:rowOff>16933</xdr:rowOff>
    </xdr:from>
    <xdr:to>
      <xdr:col>11</xdr:col>
      <xdr:colOff>146166</xdr:colOff>
      <xdr:row>24</xdr:row>
      <xdr:rowOff>110206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C26A6681-13D3-4D83-AF08-A414AEAFCA22}"/>
            </a:ext>
          </a:extLst>
        </xdr:cNvPr>
        <xdr:cNvSpPr txBox="1"/>
      </xdr:nvSpPr>
      <xdr:spPr>
        <a:xfrm>
          <a:off x="6144683" y="3435350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3</xdr:col>
      <xdr:colOff>120649</xdr:colOff>
      <xdr:row>2</xdr:row>
      <xdr:rowOff>57150</xdr:rowOff>
    </xdr:from>
    <xdr:to>
      <xdr:col>4</xdr:col>
      <xdr:colOff>260466</xdr:colOff>
      <xdr:row>6</xdr:row>
      <xdr:rowOff>150422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9FB9C4D2-7DA9-49AE-87A2-01411D04BEDD}"/>
            </a:ext>
          </a:extLst>
        </xdr:cNvPr>
        <xdr:cNvSpPr txBox="1"/>
      </xdr:nvSpPr>
      <xdr:spPr>
        <a:xfrm>
          <a:off x="1962149" y="416983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4</xdr:col>
      <xdr:colOff>93133</xdr:colOff>
      <xdr:row>0</xdr:row>
      <xdr:rowOff>29633</xdr:rowOff>
    </xdr:from>
    <xdr:to>
      <xdr:col>5</xdr:col>
      <xdr:colOff>232949</xdr:colOff>
      <xdr:row>4</xdr:row>
      <xdr:rowOff>122905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CF69169A-0A72-4E36-B468-40034DACA131}"/>
            </a:ext>
          </a:extLst>
        </xdr:cNvPr>
        <xdr:cNvSpPr txBox="1"/>
      </xdr:nvSpPr>
      <xdr:spPr>
        <a:xfrm>
          <a:off x="2548466" y="29633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7</xdr:col>
      <xdr:colOff>364067</xdr:colOff>
      <xdr:row>14</xdr:row>
      <xdr:rowOff>131233</xdr:rowOff>
    </xdr:from>
    <xdr:to>
      <xdr:col>8</xdr:col>
      <xdr:colOff>459317</xdr:colOff>
      <xdr:row>20</xdr:row>
      <xdr:rowOff>14816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3EE2DFF0-42FB-4FAE-B969-6E4C568436DE}"/>
            </a:ext>
          </a:extLst>
        </xdr:cNvPr>
        <xdr:cNvSpPr txBox="1"/>
      </xdr:nvSpPr>
      <xdr:spPr>
        <a:xfrm flipH="1">
          <a:off x="4660900" y="2650066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10</xdr:col>
      <xdr:colOff>569383</xdr:colOff>
      <xdr:row>5</xdr:row>
      <xdr:rowOff>93134</xdr:rowOff>
    </xdr:from>
    <xdr:to>
      <xdr:col>12</xdr:col>
      <xdr:colOff>95250</xdr:colOff>
      <xdr:row>9</xdr:row>
      <xdr:rowOff>156634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F48B7022-8DF9-4C76-8541-B2F4558B8484}"/>
            </a:ext>
          </a:extLst>
        </xdr:cNvPr>
        <xdr:cNvSpPr txBox="1"/>
      </xdr:nvSpPr>
      <xdr:spPr>
        <a:xfrm flipH="1">
          <a:off x="6707716" y="992717"/>
          <a:ext cx="75353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10</xdr:col>
      <xdr:colOff>277283</xdr:colOff>
      <xdr:row>10</xdr:row>
      <xdr:rowOff>97366</xdr:rowOff>
    </xdr:from>
    <xdr:to>
      <xdr:col>11</xdr:col>
      <xdr:colOff>372533</xdr:colOff>
      <xdr:row>14</xdr:row>
      <xdr:rowOff>160867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5C443475-8EE4-4206-A33A-D31BE4F058B0}"/>
            </a:ext>
          </a:extLst>
        </xdr:cNvPr>
        <xdr:cNvSpPr txBox="1"/>
      </xdr:nvSpPr>
      <xdr:spPr>
        <a:xfrm flipH="1">
          <a:off x="6415616" y="1896533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7</xdr:col>
      <xdr:colOff>48683</xdr:colOff>
      <xdr:row>4</xdr:row>
      <xdr:rowOff>27516</xdr:rowOff>
    </xdr:from>
    <xdr:to>
      <xdr:col>8</xdr:col>
      <xdr:colOff>143933</xdr:colOff>
      <xdr:row>8</xdr:row>
      <xdr:rowOff>91017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050808F1-5894-4CAF-BB7D-BBBE87FC3523}"/>
            </a:ext>
          </a:extLst>
        </xdr:cNvPr>
        <xdr:cNvSpPr txBox="1"/>
      </xdr:nvSpPr>
      <xdr:spPr>
        <a:xfrm flipH="1">
          <a:off x="4345516" y="747183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5</xdr:col>
      <xdr:colOff>579967</xdr:colOff>
      <xdr:row>13</xdr:row>
      <xdr:rowOff>124883</xdr:rowOff>
    </xdr:from>
    <xdr:to>
      <xdr:col>7</xdr:col>
      <xdr:colOff>61385</xdr:colOff>
      <xdr:row>18</xdr:row>
      <xdr:rowOff>8467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52CEDDC0-F408-4AE5-8615-D8C8CD4BEE75}"/>
            </a:ext>
          </a:extLst>
        </xdr:cNvPr>
        <xdr:cNvSpPr txBox="1"/>
      </xdr:nvSpPr>
      <xdr:spPr>
        <a:xfrm flipH="1">
          <a:off x="3649134" y="2463800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6</xdr:col>
      <xdr:colOff>478367</xdr:colOff>
      <xdr:row>23</xdr:row>
      <xdr:rowOff>76199</xdr:rowOff>
    </xdr:from>
    <xdr:to>
      <xdr:col>7</xdr:col>
      <xdr:colOff>573618</xdr:colOff>
      <xdr:row>27</xdr:row>
      <xdr:rowOff>139700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1FD0A2E-40C3-4CD3-9EBC-0DC655DD235F}"/>
            </a:ext>
          </a:extLst>
        </xdr:cNvPr>
        <xdr:cNvSpPr txBox="1"/>
      </xdr:nvSpPr>
      <xdr:spPr>
        <a:xfrm flipH="1">
          <a:off x="4161367" y="4034366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5</xdr:col>
      <xdr:colOff>408516</xdr:colOff>
      <xdr:row>17</xdr:row>
      <xdr:rowOff>165100</xdr:rowOff>
    </xdr:from>
    <xdr:to>
      <xdr:col>6</xdr:col>
      <xdr:colOff>503767</xdr:colOff>
      <xdr:row>23</xdr:row>
      <xdr:rowOff>48683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66F5E1E9-713C-4B3D-B703-28ABC9392DC7}"/>
            </a:ext>
          </a:extLst>
        </xdr:cNvPr>
        <xdr:cNvSpPr txBox="1"/>
      </xdr:nvSpPr>
      <xdr:spPr>
        <a:xfrm flipH="1">
          <a:off x="3477683" y="3223683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2</xdr:col>
      <xdr:colOff>287867</xdr:colOff>
      <xdr:row>21</xdr:row>
      <xdr:rowOff>23284</xdr:rowOff>
    </xdr:from>
    <xdr:to>
      <xdr:col>3</xdr:col>
      <xdr:colOff>383118</xdr:colOff>
      <xdr:row>25</xdr:row>
      <xdr:rowOff>86784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99DB99F1-D5C6-4DAD-B77A-45978A42B67C}"/>
            </a:ext>
          </a:extLst>
        </xdr:cNvPr>
        <xdr:cNvSpPr txBox="1"/>
      </xdr:nvSpPr>
      <xdr:spPr>
        <a:xfrm flipH="1">
          <a:off x="1515534" y="3621617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4</xdr:col>
      <xdr:colOff>588434</xdr:colOff>
      <xdr:row>21</xdr:row>
      <xdr:rowOff>175684</xdr:rowOff>
    </xdr:from>
    <xdr:to>
      <xdr:col>6</xdr:col>
      <xdr:colOff>69851</xdr:colOff>
      <xdr:row>26</xdr:row>
      <xdr:rowOff>59267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98A89417-28BB-47F2-BEF3-6C8B101334FD}"/>
            </a:ext>
          </a:extLst>
        </xdr:cNvPr>
        <xdr:cNvSpPr txBox="1"/>
      </xdr:nvSpPr>
      <xdr:spPr>
        <a:xfrm flipH="1">
          <a:off x="3043767" y="3774017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5</xdr:col>
      <xdr:colOff>582083</xdr:colOff>
      <xdr:row>27</xdr:row>
      <xdr:rowOff>95251</xdr:rowOff>
    </xdr:from>
    <xdr:to>
      <xdr:col>7</xdr:col>
      <xdr:colOff>63501</xdr:colOff>
      <xdr:row>31</xdr:row>
      <xdr:rowOff>158751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11576353-BE09-4E00-96D6-D160C41D709F}"/>
            </a:ext>
          </a:extLst>
        </xdr:cNvPr>
        <xdr:cNvSpPr txBox="1"/>
      </xdr:nvSpPr>
      <xdr:spPr>
        <a:xfrm flipH="1">
          <a:off x="3651250" y="4773084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3</xdr:col>
      <xdr:colOff>575734</xdr:colOff>
      <xdr:row>31</xdr:row>
      <xdr:rowOff>120651</xdr:rowOff>
    </xdr:from>
    <xdr:to>
      <xdr:col>5</xdr:col>
      <xdr:colOff>57151</xdr:colOff>
      <xdr:row>36</xdr:row>
      <xdr:rowOff>4235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2D0F4B46-E927-46B9-8D1E-A05CD07B3220}"/>
            </a:ext>
          </a:extLst>
        </xdr:cNvPr>
        <xdr:cNvSpPr txBox="1"/>
      </xdr:nvSpPr>
      <xdr:spPr>
        <a:xfrm flipH="1">
          <a:off x="2417234" y="5518151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2</xdr:col>
      <xdr:colOff>262467</xdr:colOff>
      <xdr:row>29</xdr:row>
      <xdr:rowOff>8467</xdr:rowOff>
    </xdr:from>
    <xdr:to>
      <xdr:col>3</xdr:col>
      <xdr:colOff>357718</xdr:colOff>
      <xdr:row>33</xdr:row>
      <xdr:rowOff>71968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E5905428-D958-4D1C-B61D-6E2EA05B617B}"/>
            </a:ext>
          </a:extLst>
        </xdr:cNvPr>
        <xdr:cNvSpPr txBox="1"/>
      </xdr:nvSpPr>
      <xdr:spPr>
        <a:xfrm flipH="1">
          <a:off x="1490134" y="5046134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0</xdr:col>
      <xdr:colOff>0</xdr:colOff>
      <xdr:row>9</xdr:row>
      <xdr:rowOff>135466</xdr:rowOff>
    </xdr:from>
    <xdr:to>
      <xdr:col>1</xdr:col>
      <xdr:colOff>139817</xdr:colOff>
      <xdr:row>14</xdr:row>
      <xdr:rowOff>48822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3763288D-07D5-4CFF-9B6F-7426CB6ED7DE}"/>
            </a:ext>
          </a:extLst>
        </xdr:cNvPr>
        <xdr:cNvSpPr txBox="1"/>
      </xdr:nvSpPr>
      <xdr:spPr>
        <a:xfrm>
          <a:off x="0" y="1754716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1</xdr:col>
      <xdr:colOff>71967</xdr:colOff>
      <xdr:row>11</xdr:row>
      <xdr:rowOff>8466</xdr:rowOff>
    </xdr:from>
    <xdr:to>
      <xdr:col>2</xdr:col>
      <xdr:colOff>211783</xdr:colOff>
      <xdr:row>15</xdr:row>
      <xdr:rowOff>101738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6778DCA4-B472-46C2-8E4D-6FC76E7083FB}"/>
            </a:ext>
          </a:extLst>
        </xdr:cNvPr>
        <xdr:cNvSpPr txBox="1"/>
      </xdr:nvSpPr>
      <xdr:spPr>
        <a:xfrm>
          <a:off x="685800" y="1987549"/>
          <a:ext cx="753650" cy="8129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4</xdr:col>
      <xdr:colOff>48684</xdr:colOff>
      <xdr:row>8</xdr:row>
      <xdr:rowOff>112184</xdr:rowOff>
    </xdr:from>
    <xdr:to>
      <xdr:col>5</xdr:col>
      <xdr:colOff>143934</xdr:colOff>
      <xdr:row>12</xdr:row>
      <xdr:rowOff>175684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876D48C-C40D-41FC-AFEF-6C03E163070D}"/>
            </a:ext>
          </a:extLst>
        </xdr:cNvPr>
        <xdr:cNvSpPr txBox="1"/>
      </xdr:nvSpPr>
      <xdr:spPr>
        <a:xfrm flipH="1">
          <a:off x="2504017" y="1551517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0</xdr:col>
      <xdr:colOff>63501</xdr:colOff>
      <xdr:row>27</xdr:row>
      <xdr:rowOff>63501</xdr:rowOff>
    </xdr:from>
    <xdr:to>
      <xdr:col>1</xdr:col>
      <xdr:colOff>158752</xdr:colOff>
      <xdr:row>31</xdr:row>
      <xdr:rowOff>127001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F1F05D81-9485-4A18-BEC3-01822FA9CC57}"/>
            </a:ext>
          </a:extLst>
        </xdr:cNvPr>
        <xdr:cNvSpPr txBox="1"/>
      </xdr:nvSpPr>
      <xdr:spPr>
        <a:xfrm flipH="1">
          <a:off x="63501" y="4741334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</xdr:col>
      <xdr:colOff>162985</xdr:colOff>
      <xdr:row>31</xdr:row>
      <xdr:rowOff>57151</xdr:rowOff>
    </xdr:from>
    <xdr:to>
      <xdr:col>2</xdr:col>
      <xdr:colOff>258235</xdr:colOff>
      <xdr:row>35</xdr:row>
      <xdr:rowOff>120651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0D352879-C317-4DCA-B392-4103A25B88F7}"/>
            </a:ext>
          </a:extLst>
        </xdr:cNvPr>
        <xdr:cNvSpPr txBox="1"/>
      </xdr:nvSpPr>
      <xdr:spPr>
        <a:xfrm flipH="1">
          <a:off x="776818" y="5454651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0</xdr:col>
      <xdr:colOff>400051</xdr:colOff>
      <xdr:row>35</xdr:row>
      <xdr:rowOff>124884</xdr:rowOff>
    </xdr:from>
    <xdr:to>
      <xdr:col>1</xdr:col>
      <xdr:colOff>495302</xdr:colOff>
      <xdr:row>40</xdr:row>
      <xdr:rowOff>8468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8E504102-F3F9-45C0-8021-2989CFA9BEC2}"/>
            </a:ext>
          </a:extLst>
        </xdr:cNvPr>
        <xdr:cNvSpPr txBox="1"/>
      </xdr:nvSpPr>
      <xdr:spPr>
        <a:xfrm flipH="1">
          <a:off x="400051" y="6242051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2</xdr:col>
      <xdr:colOff>203201</xdr:colOff>
      <xdr:row>34</xdr:row>
      <xdr:rowOff>129118</xdr:rowOff>
    </xdr:from>
    <xdr:to>
      <xdr:col>3</xdr:col>
      <xdr:colOff>298452</xdr:colOff>
      <xdr:row>39</xdr:row>
      <xdr:rowOff>12702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20E96A80-B73B-4C2C-8C20-A26B7532FBEA}"/>
            </a:ext>
          </a:extLst>
        </xdr:cNvPr>
        <xdr:cNvSpPr txBox="1"/>
      </xdr:nvSpPr>
      <xdr:spPr>
        <a:xfrm flipH="1">
          <a:off x="1430868" y="6066368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0</xdr:col>
      <xdr:colOff>472018</xdr:colOff>
      <xdr:row>22</xdr:row>
      <xdr:rowOff>16934</xdr:rowOff>
    </xdr:from>
    <xdr:to>
      <xdr:col>1</xdr:col>
      <xdr:colOff>567269</xdr:colOff>
      <xdr:row>26</xdr:row>
      <xdr:rowOff>80434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D6D9D2F7-6FFC-4DF9-A145-92851D4CE6F2}"/>
            </a:ext>
          </a:extLst>
        </xdr:cNvPr>
        <xdr:cNvSpPr txBox="1"/>
      </xdr:nvSpPr>
      <xdr:spPr>
        <a:xfrm flipH="1">
          <a:off x="472018" y="3795184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8</xdr:col>
      <xdr:colOff>95251</xdr:colOff>
      <xdr:row>20</xdr:row>
      <xdr:rowOff>10584</xdr:rowOff>
    </xdr:from>
    <xdr:to>
      <xdr:col>9</xdr:col>
      <xdr:colOff>190502</xdr:colOff>
      <xdr:row>24</xdr:row>
      <xdr:rowOff>74085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0C61C983-E79C-41BA-9177-4BEA443950E1}"/>
            </a:ext>
          </a:extLst>
        </xdr:cNvPr>
        <xdr:cNvSpPr txBox="1"/>
      </xdr:nvSpPr>
      <xdr:spPr>
        <a:xfrm flipH="1">
          <a:off x="5005918" y="3429001"/>
          <a:ext cx="709084" cy="7831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182880</xdr:colOff>
      <xdr:row>26</xdr:row>
      <xdr:rowOff>60960</xdr:rowOff>
    </xdr:from>
    <xdr:to>
      <xdr:col>10</xdr:col>
      <xdr:colOff>38100</xdr:colOff>
      <xdr:row>29</xdr:row>
      <xdr:rowOff>15240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2417A4C-6E1D-435A-91F1-729E1F011526}"/>
            </a:ext>
          </a:extLst>
        </xdr:cNvPr>
        <xdr:cNvSpPr txBox="1"/>
      </xdr:nvSpPr>
      <xdr:spPr>
        <a:xfrm>
          <a:off x="5669280" y="4815840"/>
          <a:ext cx="464820" cy="50292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wrap="square" rtlCol="0" anchor="ctr"/>
        <a:lstStyle/>
        <a:p>
          <a:pPr algn="ctr"/>
          <a:r>
            <a:rPr lang="en-US" sz="3600"/>
            <a:t>4</a:t>
          </a:r>
        </a:p>
      </xdr:txBody>
    </xdr:sp>
    <xdr:clientData/>
  </xdr:twoCellAnchor>
  <xdr:twoCellAnchor>
    <xdr:from>
      <xdr:col>5</xdr:col>
      <xdr:colOff>106680</xdr:colOff>
      <xdr:row>19</xdr:row>
      <xdr:rowOff>99060</xdr:rowOff>
    </xdr:from>
    <xdr:to>
      <xdr:col>5</xdr:col>
      <xdr:colOff>571500</xdr:colOff>
      <xdr:row>22</xdr:row>
      <xdr:rowOff>53340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A40D30CF-2D0C-4113-AEF6-E1D5F1E2E551}"/>
            </a:ext>
          </a:extLst>
        </xdr:cNvPr>
        <xdr:cNvSpPr txBox="1"/>
      </xdr:nvSpPr>
      <xdr:spPr>
        <a:xfrm>
          <a:off x="3154680" y="3573780"/>
          <a:ext cx="464820" cy="50292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wrap="square" rtlCol="0" anchor="ctr"/>
        <a:lstStyle/>
        <a:p>
          <a:pPr algn="ctr"/>
          <a:r>
            <a:rPr lang="en-US" sz="3600"/>
            <a:t>3</a:t>
          </a:r>
        </a:p>
      </xdr:txBody>
    </xdr:sp>
    <xdr:clientData/>
  </xdr:twoCellAnchor>
  <xdr:twoCellAnchor>
    <xdr:from>
      <xdr:col>7</xdr:col>
      <xdr:colOff>152400</xdr:colOff>
      <xdr:row>35</xdr:row>
      <xdr:rowOff>152400</xdr:rowOff>
    </xdr:from>
    <xdr:to>
      <xdr:col>8</xdr:col>
      <xdr:colOff>7620</xdr:colOff>
      <xdr:row>38</xdr:row>
      <xdr:rowOff>106680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83D6BD01-9966-4B11-83D2-F813203DA9D6}"/>
            </a:ext>
          </a:extLst>
        </xdr:cNvPr>
        <xdr:cNvSpPr txBox="1"/>
      </xdr:nvSpPr>
      <xdr:spPr>
        <a:xfrm>
          <a:off x="4419600" y="6553200"/>
          <a:ext cx="464820" cy="50292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wrap="square" rtlCol="0" anchor="ctr"/>
        <a:lstStyle/>
        <a:p>
          <a:pPr algn="ctr"/>
          <a:r>
            <a:rPr lang="en-US" sz="3600"/>
            <a:t>6</a:t>
          </a:r>
        </a:p>
      </xdr:txBody>
    </xdr:sp>
    <xdr:clientData/>
  </xdr:twoCellAnchor>
  <xdr:twoCellAnchor>
    <xdr:from>
      <xdr:col>9</xdr:col>
      <xdr:colOff>518160</xdr:colOff>
      <xdr:row>36</xdr:row>
      <xdr:rowOff>15240</xdr:rowOff>
    </xdr:from>
    <xdr:to>
      <xdr:col>10</xdr:col>
      <xdr:colOff>373380</xdr:colOff>
      <xdr:row>38</xdr:row>
      <xdr:rowOff>152400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71B7FDDC-2F1B-4AB9-A251-C9B8334B4466}"/>
            </a:ext>
          </a:extLst>
        </xdr:cNvPr>
        <xdr:cNvSpPr txBox="1"/>
      </xdr:nvSpPr>
      <xdr:spPr>
        <a:xfrm>
          <a:off x="6004560" y="6598920"/>
          <a:ext cx="464820" cy="50292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wrap="square" rtlCol="0" anchor="ctr"/>
        <a:lstStyle/>
        <a:p>
          <a:pPr algn="ctr"/>
          <a:r>
            <a:rPr lang="en-US" sz="3600"/>
            <a:t>7</a:t>
          </a:r>
        </a:p>
      </xdr:txBody>
    </xdr:sp>
    <xdr:clientData/>
  </xdr:twoCellAnchor>
  <xdr:twoCellAnchor>
    <xdr:from>
      <xdr:col>5</xdr:col>
      <xdr:colOff>83820</xdr:colOff>
      <xdr:row>11</xdr:row>
      <xdr:rowOff>152400</xdr:rowOff>
    </xdr:from>
    <xdr:to>
      <xdr:col>5</xdr:col>
      <xdr:colOff>548640</xdr:colOff>
      <xdr:row>14</xdr:row>
      <xdr:rowOff>106680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5443511A-B84E-490D-8818-2EC43FA9D3B7}"/>
            </a:ext>
          </a:extLst>
        </xdr:cNvPr>
        <xdr:cNvSpPr txBox="1"/>
      </xdr:nvSpPr>
      <xdr:spPr>
        <a:xfrm>
          <a:off x="3131820" y="2164080"/>
          <a:ext cx="464820" cy="50292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4"/>
        </a:fontRef>
      </xdr:style>
      <xdr:txBody>
        <a:bodyPr vertOverflow="clip" horzOverflow="clip" wrap="square" rtlCol="0" anchor="ctr"/>
        <a:lstStyle/>
        <a:p>
          <a:pPr algn="ctr"/>
          <a:r>
            <a:rPr lang="en-US" sz="3600"/>
            <a:t>2</a:t>
          </a:r>
        </a:p>
      </xdr:txBody>
    </xdr:sp>
    <xdr:clientData/>
  </xdr:twoCellAnchor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45</xdr:row>
      <xdr:rowOff>28575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7BF5B3-A58C-4EC9-9185-C1F6360A1325}"/>
            </a:ext>
            <a:ext uri="{147F2762-F138-4A5C-976F-8EAC2B608ADB}">
              <a16:predDERef xmlns:a16="http://schemas.microsoft.com/office/drawing/2014/main" pred="{5443511A-B84E-490D-8818-2EC43FA9D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817245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542925</xdr:colOff>
      <xdr:row>33</xdr:row>
      <xdr:rowOff>123825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F6BB923-8A4C-E7F4-44D1-E8876B64A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029325" cy="6410325"/>
        </a:xfrm>
        <a:prstGeom prst="rect">
          <a:avLst/>
        </a:prstGeom>
      </xdr:spPr>
    </xdr:pic>
    <xdr:clientData/>
  </xdr:twoCellAnchor>
  <xdr:twoCellAnchor>
    <xdr:from>
      <xdr:col>0</xdr:col>
      <xdr:colOff>266700</xdr:colOff>
      <xdr:row>17</xdr:row>
      <xdr:rowOff>114300</xdr:rowOff>
    </xdr:from>
    <xdr:to>
      <xdr:col>1</xdr:col>
      <xdr:colOff>123825</xdr:colOff>
      <xdr:row>20</xdr:row>
      <xdr:rowOff>76200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161580A6-A135-403D-B83A-F6F7FB2C50B1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266700" y="335280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219075</xdr:colOff>
      <xdr:row>21</xdr:row>
      <xdr:rowOff>38100</xdr:rowOff>
    </xdr:from>
    <xdr:to>
      <xdr:col>1</xdr:col>
      <xdr:colOff>173800</xdr:colOff>
      <xdr:row>24</xdr:row>
      <xdr:rowOff>6224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38D119D-228A-49F2-A5CF-A1DF4FE58BEB}"/>
            </a:ext>
            <a:ext uri="{147F2762-F138-4A5C-976F-8EAC2B608ADB}">
              <a16:predDERef xmlns:a16="http://schemas.microsoft.com/office/drawing/2014/main" pred="{161580A6-A135-403D-B83A-F6F7FB2C50B1}"/>
            </a:ext>
          </a:extLst>
        </xdr:cNvPr>
        <xdr:cNvSpPr txBox="1"/>
      </xdr:nvSpPr>
      <xdr:spPr>
        <a:xfrm>
          <a:off x="219075" y="40386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</xdr:col>
      <xdr:colOff>561975</xdr:colOff>
      <xdr:row>16</xdr:row>
      <xdr:rowOff>152400</xdr:rowOff>
    </xdr:from>
    <xdr:to>
      <xdr:col>2</xdr:col>
      <xdr:colOff>519082</xdr:colOff>
      <xdr:row>19</xdr:row>
      <xdr:rowOff>120524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1B220C0-87FB-4ACA-8C2C-D4C45CEC1743}"/>
            </a:ext>
            <a:ext uri="{147F2762-F138-4A5C-976F-8EAC2B608ADB}">
              <a16:predDERef xmlns:a16="http://schemas.microsoft.com/office/drawing/2014/main" pred="{038D119D-228A-49F2-A5CF-A1DF4FE58BEB}"/>
            </a:ext>
          </a:extLst>
        </xdr:cNvPr>
        <xdr:cNvSpPr txBox="1"/>
      </xdr:nvSpPr>
      <xdr:spPr>
        <a:xfrm>
          <a:off x="1171575" y="320040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2</xdr:col>
      <xdr:colOff>85725</xdr:colOff>
      <xdr:row>12</xdr:row>
      <xdr:rowOff>38100</xdr:rowOff>
    </xdr:from>
    <xdr:to>
      <xdr:col>3</xdr:col>
      <xdr:colOff>42831</xdr:colOff>
      <xdr:row>15</xdr:row>
      <xdr:rowOff>6224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86743EF1-672F-47A9-9B27-E5A219769F5D}"/>
            </a:ext>
            <a:ext uri="{147F2762-F138-4A5C-976F-8EAC2B608ADB}">
              <a16:predDERef xmlns:a16="http://schemas.microsoft.com/office/drawing/2014/main" pred="{B1B220C0-87FB-4ACA-8C2C-D4C45CEC1743}"/>
            </a:ext>
          </a:extLst>
        </xdr:cNvPr>
        <xdr:cNvSpPr txBox="1"/>
      </xdr:nvSpPr>
      <xdr:spPr>
        <a:xfrm>
          <a:off x="1304925" y="23241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238125</xdr:colOff>
      <xdr:row>19</xdr:row>
      <xdr:rowOff>28575</xdr:rowOff>
    </xdr:from>
    <xdr:to>
      <xdr:col>4</xdr:col>
      <xdr:colOff>192850</xdr:colOff>
      <xdr:row>21</xdr:row>
      <xdr:rowOff>187199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85DF23C7-A0DA-41EB-9653-27AD203B31A9}"/>
            </a:ext>
            <a:ext uri="{147F2762-F138-4A5C-976F-8EAC2B608ADB}">
              <a16:predDERef xmlns:a16="http://schemas.microsoft.com/office/drawing/2014/main" pred="{86743EF1-672F-47A9-9B27-E5A219769F5D}"/>
            </a:ext>
          </a:extLst>
        </xdr:cNvPr>
        <xdr:cNvSpPr txBox="1"/>
      </xdr:nvSpPr>
      <xdr:spPr>
        <a:xfrm>
          <a:off x="2066925" y="36480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6</xdr:col>
      <xdr:colOff>285750</xdr:colOff>
      <xdr:row>14</xdr:row>
      <xdr:rowOff>9525</xdr:rowOff>
    </xdr:from>
    <xdr:to>
      <xdr:col>7</xdr:col>
      <xdr:colOff>240475</xdr:colOff>
      <xdr:row>16</xdr:row>
      <xdr:rowOff>168149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DA209B27-C8DA-4057-8012-11FDB2B89C67}"/>
            </a:ext>
            <a:ext uri="{147F2762-F138-4A5C-976F-8EAC2B608ADB}">
              <a16:predDERef xmlns:a16="http://schemas.microsoft.com/office/drawing/2014/main" pred="{85DF23C7-A0DA-41EB-9653-27AD203B31A9}"/>
            </a:ext>
          </a:extLst>
        </xdr:cNvPr>
        <xdr:cNvSpPr txBox="1"/>
      </xdr:nvSpPr>
      <xdr:spPr>
        <a:xfrm>
          <a:off x="3943350" y="26765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7</xdr:col>
      <xdr:colOff>447675</xdr:colOff>
      <xdr:row>10</xdr:row>
      <xdr:rowOff>85725</xdr:rowOff>
    </xdr:from>
    <xdr:to>
      <xdr:col>8</xdr:col>
      <xdr:colOff>404781</xdr:colOff>
      <xdr:row>13</xdr:row>
      <xdr:rowOff>53849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32EB8635-09C5-4795-A6A5-FC44981DD573}"/>
            </a:ext>
            <a:ext uri="{147F2762-F138-4A5C-976F-8EAC2B608ADB}">
              <a16:predDERef xmlns:a16="http://schemas.microsoft.com/office/drawing/2014/main" pred="{DA209B27-C8DA-4057-8012-11FDB2B89C67}"/>
            </a:ext>
          </a:extLst>
        </xdr:cNvPr>
        <xdr:cNvSpPr txBox="1"/>
      </xdr:nvSpPr>
      <xdr:spPr>
        <a:xfrm>
          <a:off x="4714875" y="19907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4</xdr:col>
      <xdr:colOff>228600</xdr:colOff>
      <xdr:row>0</xdr:row>
      <xdr:rowOff>123825</xdr:rowOff>
    </xdr:from>
    <xdr:to>
      <xdr:col>5</xdr:col>
      <xdr:colOff>185707</xdr:colOff>
      <xdr:row>3</xdr:row>
      <xdr:rowOff>91948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951EA4C4-A0D8-4460-B636-2180E5A7A6CE}"/>
            </a:ext>
            <a:ext uri="{147F2762-F138-4A5C-976F-8EAC2B608ADB}">
              <a16:predDERef xmlns:a16="http://schemas.microsoft.com/office/drawing/2014/main" pred="{32EB8635-09C5-4795-A6A5-FC44981DD573}"/>
            </a:ext>
          </a:extLst>
        </xdr:cNvPr>
        <xdr:cNvSpPr txBox="1"/>
      </xdr:nvSpPr>
      <xdr:spPr>
        <a:xfrm>
          <a:off x="2667000" y="123825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564776</xdr:colOff>
      <xdr:row>30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A27F61-4212-DF01-ED36-12EBDA7825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41576" cy="5781675"/>
        </a:xfrm>
        <a:prstGeom prst="rect">
          <a:avLst/>
        </a:prstGeom>
      </xdr:spPr>
    </xdr:pic>
    <xdr:clientData/>
  </xdr:twoCellAnchor>
  <xdr:twoCellAnchor>
    <xdr:from>
      <xdr:col>0</xdr:col>
      <xdr:colOff>85725</xdr:colOff>
      <xdr:row>17</xdr:row>
      <xdr:rowOff>9525</xdr:rowOff>
    </xdr:from>
    <xdr:to>
      <xdr:col>1</xdr:col>
      <xdr:colOff>57150</xdr:colOff>
      <xdr:row>19</xdr:row>
      <xdr:rowOff>103493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39B1D58-CD71-42A9-A6A3-277924BA17A0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85725" y="32480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561975</xdr:colOff>
      <xdr:row>13</xdr:row>
      <xdr:rowOff>114300</xdr:rowOff>
    </xdr:from>
    <xdr:to>
      <xdr:col>1</xdr:col>
      <xdr:colOff>533400</xdr:colOff>
      <xdr:row>16</xdr:row>
      <xdr:rowOff>17768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673D9A8-DDEB-4E10-A44D-EA9C6BD5816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561975" y="25908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</xdr:col>
      <xdr:colOff>533400</xdr:colOff>
      <xdr:row>14</xdr:row>
      <xdr:rowOff>104775</xdr:rowOff>
    </xdr:from>
    <xdr:to>
      <xdr:col>2</xdr:col>
      <xdr:colOff>504825</xdr:colOff>
      <xdr:row>17</xdr:row>
      <xdr:rowOff>8243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9D2DDB33-3627-4B9C-96C9-CBC1740AB8A3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143000" y="27717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0</xdr:col>
      <xdr:colOff>590550</xdr:colOff>
      <xdr:row>18</xdr:row>
      <xdr:rowOff>161925</xdr:rowOff>
    </xdr:from>
    <xdr:to>
      <xdr:col>1</xdr:col>
      <xdr:colOff>561975</xdr:colOff>
      <xdr:row>21</xdr:row>
      <xdr:rowOff>65393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CDC79535-F69F-425A-9969-E33B539E162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590550" y="35909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1</xdr:col>
      <xdr:colOff>0</xdr:colOff>
      <xdr:row>23</xdr:row>
      <xdr:rowOff>104775</xdr:rowOff>
    </xdr:from>
    <xdr:to>
      <xdr:col>1</xdr:col>
      <xdr:colOff>581025</xdr:colOff>
      <xdr:row>26</xdr:row>
      <xdr:rowOff>8243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99E008A1-F913-4C86-8AA6-327C25E0737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609600" y="44862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1</xdr:col>
      <xdr:colOff>590550</xdr:colOff>
      <xdr:row>21</xdr:row>
      <xdr:rowOff>57150</xdr:rowOff>
    </xdr:from>
    <xdr:to>
      <xdr:col>2</xdr:col>
      <xdr:colOff>561975</xdr:colOff>
      <xdr:row>23</xdr:row>
      <xdr:rowOff>151118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10A0618C-E9EB-41FA-8283-C7E45B49E20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200150" y="40576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3</xdr:col>
      <xdr:colOff>247650</xdr:colOff>
      <xdr:row>22</xdr:row>
      <xdr:rowOff>0</xdr:rowOff>
    </xdr:from>
    <xdr:to>
      <xdr:col>4</xdr:col>
      <xdr:colOff>219075</xdr:colOff>
      <xdr:row>24</xdr:row>
      <xdr:rowOff>93968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92FF6713-F0C4-4EF4-905D-D9C703EC331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076450" y="41910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4</xdr:col>
      <xdr:colOff>66675</xdr:colOff>
      <xdr:row>17</xdr:row>
      <xdr:rowOff>57150</xdr:rowOff>
    </xdr:from>
    <xdr:to>
      <xdr:col>5</xdr:col>
      <xdr:colOff>38100</xdr:colOff>
      <xdr:row>19</xdr:row>
      <xdr:rowOff>151118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8138BBB-DECF-4D8E-B3D4-B5E36537EBF0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505075" y="32956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2</xdr:col>
      <xdr:colOff>352425</xdr:colOff>
      <xdr:row>9</xdr:row>
      <xdr:rowOff>152400</xdr:rowOff>
    </xdr:from>
    <xdr:to>
      <xdr:col>3</xdr:col>
      <xdr:colOff>323850</xdr:colOff>
      <xdr:row>12</xdr:row>
      <xdr:rowOff>55868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D234A87B-79EA-4D48-A3A2-FDD754FF8B23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571625" y="18669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3</xdr:col>
      <xdr:colOff>95250</xdr:colOff>
      <xdr:row>6</xdr:row>
      <xdr:rowOff>152400</xdr:rowOff>
    </xdr:from>
    <xdr:to>
      <xdr:col>4</xdr:col>
      <xdr:colOff>66675</xdr:colOff>
      <xdr:row>9</xdr:row>
      <xdr:rowOff>55868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4D127D38-0A27-469E-BD64-D7AB02E3C4E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924050" y="12954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200025</xdr:colOff>
      <xdr:row>2</xdr:row>
      <xdr:rowOff>161925</xdr:rowOff>
    </xdr:from>
    <xdr:to>
      <xdr:col>5</xdr:col>
      <xdr:colOff>171450</xdr:colOff>
      <xdr:row>5</xdr:row>
      <xdr:rowOff>65393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EE1830E6-36D5-4DCD-8BB2-C6CD26721DB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638425" y="5429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5</xdr:col>
      <xdr:colOff>85725</xdr:colOff>
      <xdr:row>1</xdr:row>
      <xdr:rowOff>85725</xdr:rowOff>
    </xdr:from>
    <xdr:to>
      <xdr:col>6</xdr:col>
      <xdr:colOff>57150</xdr:colOff>
      <xdr:row>3</xdr:row>
      <xdr:rowOff>179693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86657FD3-DF4C-4D72-86E7-49CC6643800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133725" y="2762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571500</xdr:colOff>
      <xdr:row>33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D97EEF-C564-1A2B-25FA-2B7DFD527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057900" cy="6438900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17</xdr:row>
      <xdr:rowOff>104775</xdr:rowOff>
    </xdr:from>
    <xdr:to>
      <xdr:col>3</xdr:col>
      <xdr:colOff>9525</xdr:colOff>
      <xdr:row>20</xdr:row>
      <xdr:rowOff>66675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40CEE41-13F8-45CF-8E83-B8207678A0D2}"/>
            </a:ext>
            <a:ext uri="{147F2762-F138-4A5C-976F-8EAC2B608ADB}">
              <a16:predDERef xmlns:a16="http://schemas.microsoft.com/office/drawing/2014/main" pred="{B9D97EEF-C564-1A2B-25FA-2B7DFD527773}"/>
            </a:ext>
          </a:extLst>
        </xdr:cNvPr>
        <xdr:cNvSpPr txBox="1"/>
      </xdr:nvSpPr>
      <xdr:spPr>
        <a:xfrm>
          <a:off x="1371600" y="3343275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2</xdr:col>
      <xdr:colOff>161925</xdr:colOff>
      <xdr:row>21</xdr:row>
      <xdr:rowOff>57150</xdr:rowOff>
    </xdr:from>
    <xdr:to>
      <xdr:col>3</xdr:col>
      <xdr:colOff>116650</xdr:colOff>
      <xdr:row>24</xdr:row>
      <xdr:rowOff>25274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F09941C-9DDD-4EC8-925A-59509A2ECB16}"/>
            </a:ext>
            <a:ext uri="{147F2762-F138-4A5C-976F-8EAC2B608ADB}">
              <a16:predDERef xmlns:a16="http://schemas.microsoft.com/office/drawing/2014/main" pred="{540CEE41-13F8-45CF-8E83-B8207678A0D2}"/>
            </a:ext>
          </a:extLst>
        </xdr:cNvPr>
        <xdr:cNvSpPr txBox="1"/>
      </xdr:nvSpPr>
      <xdr:spPr>
        <a:xfrm>
          <a:off x="1381125" y="405765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590550</xdr:colOff>
      <xdr:row>24</xdr:row>
      <xdr:rowOff>19050</xdr:rowOff>
    </xdr:from>
    <xdr:to>
      <xdr:col>3</xdr:col>
      <xdr:colOff>547657</xdr:colOff>
      <xdr:row>26</xdr:row>
      <xdr:rowOff>177674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540E4ECE-D007-4606-9BCD-9A442E1F442A}"/>
            </a:ext>
            <a:ext uri="{147F2762-F138-4A5C-976F-8EAC2B608ADB}">
              <a16:predDERef xmlns:a16="http://schemas.microsoft.com/office/drawing/2014/main" pred="{0F09941C-9DDD-4EC8-925A-59509A2ECB16}"/>
            </a:ext>
          </a:extLst>
        </xdr:cNvPr>
        <xdr:cNvSpPr txBox="1"/>
      </xdr:nvSpPr>
      <xdr:spPr>
        <a:xfrm>
          <a:off x="1809750" y="45910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4</xdr:col>
      <xdr:colOff>466725</xdr:colOff>
      <xdr:row>20</xdr:row>
      <xdr:rowOff>9525</xdr:rowOff>
    </xdr:from>
    <xdr:to>
      <xdr:col>5</xdr:col>
      <xdr:colOff>423831</xdr:colOff>
      <xdr:row>22</xdr:row>
      <xdr:rowOff>168149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5C48C2F8-9A57-4333-BE91-F692DF4C6E3E}"/>
            </a:ext>
            <a:ext uri="{147F2762-F138-4A5C-976F-8EAC2B608ADB}">
              <a16:predDERef xmlns:a16="http://schemas.microsoft.com/office/drawing/2014/main" pred="{540E4ECE-D007-4606-9BCD-9A442E1F442A}"/>
            </a:ext>
          </a:extLst>
        </xdr:cNvPr>
        <xdr:cNvSpPr txBox="1"/>
      </xdr:nvSpPr>
      <xdr:spPr>
        <a:xfrm>
          <a:off x="2905125" y="38195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5</xdr:col>
      <xdr:colOff>600075</xdr:colOff>
      <xdr:row>12</xdr:row>
      <xdr:rowOff>0</xdr:rowOff>
    </xdr:from>
    <xdr:to>
      <xdr:col>6</xdr:col>
      <xdr:colOff>554800</xdr:colOff>
      <xdr:row>14</xdr:row>
      <xdr:rowOff>158624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818D0F0-2C69-49E8-8EC9-8EEB13A57A41}"/>
            </a:ext>
            <a:ext uri="{147F2762-F138-4A5C-976F-8EAC2B608ADB}">
              <a16:predDERef xmlns:a16="http://schemas.microsoft.com/office/drawing/2014/main" pred="{5C48C2F8-9A57-4333-BE91-F692DF4C6E3E}"/>
            </a:ext>
          </a:extLst>
        </xdr:cNvPr>
        <xdr:cNvSpPr txBox="1"/>
      </xdr:nvSpPr>
      <xdr:spPr>
        <a:xfrm>
          <a:off x="3648075" y="22860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7</xdr:col>
      <xdr:colOff>152400</xdr:colOff>
      <xdr:row>12</xdr:row>
      <xdr:rowOff>28575</xdr:rowOff>
    </xdr:from>
    <xdr:to>
      <xdr:col>8</xdr:col>
      <xdr:colOff>107125</xdr:colOff>
      <xdr:row>14</xdr:row>
      <xdr:rowOff>187199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9FBA646-41F7-4D93-9132-834CC9578EF1}"/>
            </a:ext>
            <a:ext uri="{147F2762-F138-4A5C-976F-8EAC2B608ADB}">
              <a16:predDERef xmlns:a16="http://schemas.microsoft.com/office/drawing/2014/main" pred="{0818D0F0-2C69-49E8-8EC9-8EEB13A57A41}"/>
            </a:ext>
          </a:extLst>
        </xdr:cNvPr>
        <xdr:cNvSpPr txBox="1"/>
      </xdr:nvSpPr>
      <xdr:spPr>
        <a:xfrm>
          <a:off x="4419600" y="23145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8</xdr:col>
      <xdr:colOff>228600</xdr:colOff>
      <xdr:row>13</xdr:row>
      <xdr:rowOff>114300</xdr:rowOff>
    </xdr:from>
    <xdr:to>
      <xdr:col>9</xdr:col>
      <xdr:colOff>185706</xdr:colOff>
      <xdr:row>16</xdr:row>
      <xdr:rowOff>82424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4DBDE957-506D-462E-A349-9CDB770145EB}"/>
            </a:ext>
            <a:ext uri="{147F2762-F138-4A5C-976F-8EAC2B608ADB}">
              <a16:predDERef xmlns:a16="http://schemas.microsoft.com/office/drawing/2014/main" pred="{89FBA646-41F7-4D93-9132-834CC9578EF1}"/>
            </a:ext>
          </a:extLst>
        </xdr:cNvPr>
        <xdr:cNvSpPr txBox="1"/>
      </xdr:nvSpPr>
      <xdr:spPr>
        <a:xfrm>
          <a:off x="5105400" y="25908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8</xdr:col>
      <xdr:colOff>0</xdr:colOff>
      <xdr:row>7</xdr:row>
      <xdr:rowOff>152400</xdr:rowOff>
    </xdr:from>
    <xdr:to>
      <xdr:col>8</xdr:col>
      <xdr:colOff>566707</xdr:colOff>
      <xdr:row>10</xdr:row>
      <xdr:rowOff>120523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677E15C-8C8C-4A1A-9D1D-B3B61DCC2859}"/>
            </a:ext>
            <a:ext uri="{147F2762-F138-4A5C-976F-8EAC2B608ADB}">
              <a16:predDERef xmlns:a16="http://schemas.microsoft.com/office/drawing/2014/main" pred="{4DBDE957-506D-462E-A349-9CDB770145EB}"/>
            </a:ext>
          </a:extLst>
        </xdr:cNvPr>
        <xdr:cNvSpPr txBox="1"/>
      </xdr:nvSpPr>
      <xdr:spPr>
        <a:xfrm>
          <a:off x="4876800" y="1485900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9</xdr:col>
      <xdr:colOff>38100</xdr:colOff>
      <xdr:row>8</xdr:row>
      <xdr:rowOff>142875</xdr:rowOff>
    </xdr:from>
    <xdr:to>
      <xdr:col>9</xdr:col>
      <xdr:colOff>604806</xdr:colOff>
      <xdr:row>11</xdr:row>
      <xdr:rowOff>110999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8CB02398-377B-4FD4-9A68-CED24A7B546D}"/>
            </a:ext>
            <a:ext uri="{147F2762-F138-4A5C-976F-8EAC2B608ADB}">
              <a16:predDERef xmlns:a16="http://schemas.microsoft.com/office/drawing/2014/main" pred="{A677E15C-8C8C-4A1A-9D1D-B3B61DCC2859}"/>
            </a:ext>
          </a:extLst>
        </xdr:cNvPr>
        <xdr:cNvSpPr txBox="1"/>
      </xdr:nvSpPr>
      <xdr:spPr>
        <a:xfrm>
          <a:off x="5524500" y="16668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590550</xdr:colOff>
      <xdr:row>30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FE98E0-7F6C-3247-8D48-F683A51CD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67350" cy="5810250"/>
        </a:xfrm>
        <a:prstGeom prst="rect">
          <a:avLst/>
        </a:prstGeom>
      </xdr:spPr>
    </xdr:pic>
    <xdr:clientData/>
  </xdr:twoCellAnchor>
  <xdr:twoCellAnchor>
    <xdr:from>
      <xdr:col>0</xdr:col>
      <xdr:colOff>542925</xdr:colOff>
      <xdr:row>19</xdr:row>
      <xdr:rowOff>142875</xdr:rowOff>
    </xdr:from>
    <xdr:to>
      <xdr:col>1</xdr:col>
      <xdr:colOff>400050</xdr:colOff>
      <xdr:row>22</xdr:row>
      <xdr:rowOff>104775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F5B26BF7-44EA-4815-A5C1-BED8A72D5F75}"/>
            </a:ext>
            <a:ext uri="{147F2762-F138-4A5C-976F-8EAC2B608ADB}">
              <a16:predDERef xmlns:a16="http://schemas.microsoft.com/office/drawing/2014/main" pred="{51FE98E0-7F6C-3247-8D48-F683A51CD1C4}"/>
            </a:ext>
          </a:extLst>
        </xdr:cNvPr>
        <xdr:cNvSpPr txBox="1"/>
      </xdr:nvSpPr>
      <xdr:spPr>
        <a:xfrm>
          <a:off x="542925" y="3762375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476250</xdr:colOff>
      <xdr:row>15</xdr:row>
      <xdr:rowOff>123825</xdr:rowOff>
    </xdr:from>
    <xdr:to>
      <xdr:col>1</xdr:col>
      <xdr:colOff>430975</xdr:colOff>
      <xdr:row>18</xdr:row>
      <xdr:rowOff>91949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E92F14C-2187-4AD6-8093-A653EDA1AB0E}"/>
            </a:ext>
            <a:ext uri="{147F2762-F138-4A5C-976F-8EAC2B608ADB}">
              <a16:predDERef xmlns:a16="http://schemas.microsoft.com/office/drawing/2014/main" pred="{F5B26BF7-44EA-4815-A5C1-BED8A72D5F75}"/>
            </a:ext>
          </a:extLst>
        </xdr:cNvPr>
        <xdr:cNvSpPr txBox="1"/>
      </xdr:nvSpPr>
      <xdr:spPr>
        <a:xfrm>
          <a:off x="476250" y="29813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</xdr:col>
      <xdr:colOff>600075</xdr:colOff>
      <xdr:row>14</xdr:row>
      <xdr:rowOff>85725</xdr:rowOff>
    </xdr:from>
    <xdr:to>
      <xdr:col>2</xdr:col>
      <xdr:colOff>557182</xdr:colOff>
      <xdr:row>17</xdr:row>
      <xdr:rowOff>53849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412F216-1F9B-475A-BF95-5BED2F6AECD4}"/>
            </a:ext>
            <a:ext uri="{147F2762-F138-4A5C-976F-8EAC2B608ADB}">
              <a16:predDERef xmlns:a16="http://schemas.microsoft.com/office/drawing/2014/main" pred="{0E92F14C-2187-4AD6-8093-A653EDA1AB0E}"/>
            </a:ext>
          </a:extLst>
        </xdr:cNvPr>
        <xdr:cNvSpPr txBox="1"/>
      </xdr:nvSpPr>
      <xdr:spPr>
        <a:xfrm>
          <a:off x="1209675" y="275272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571500</xdr:colOff>
      <xdr:row>18</xdr:row>
      <xdr:rowOff>95250</xdr:rowOff>
    </xdr:from>
    <xdr:to>
      <xdr:col>2</xdr:col>
      <xdr:colOff>528606</xdr:colOff>
      <xdr:row>21</xdr:row>
      <xdr:rowOff>63374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48AA05EE-DDF0-4067-ABAE-B5309A2EF6E1}"/>
            </a:ext>
            <a:ext uri="{147F2762-F138-4A5C-976F-8EAC2B608ADB}">
              <a16:predDERef xmlns:a16="http://schemas.microsoft.com/office/drawing/2014/main" pred="{8412F216-1F9B-475A-BF95-5BED2F6AECD4}"/>
            </a:ext>
          </a:extLst>
        </xdr:cNvPr>
        <xdr:cNvSpPr txBox="1"/>
      </xdr:nvSpPr>
      <xdr:spPr>
        <a:xfrm>
          <a:off x="1181100" y="35242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400050</xdr:colOff>
      <xdr:row>14</xdr:row>
      <xdr:rowOff>9525</xdr:rowOff>
    </xdr:from>
    <xdr:to>
      <xdr:col>4</xdr:col>
      <xdr:colOff>354775</xdr:colOff>
      <xdr:row>16</xdr:row>
      <xdr:rowOff>168149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77B14FB5-DD97-4CD3-8885-DEA2EFE6EDCE}"/>
            </a:ext>
            <a:ext uri="{147F2762-F138-4A5C-976F-8EAC2B608ADB}">
              <a16:predDERef xmlns:a16="http://schemas.microsoft.com/office/drawing/2014/main" pred="{48AA05EE-DDF0-4067-ABAE-B5309A2EF6E1}"/>
            </a:ext>
          </a:extLst>
        </xdr:cNvPr>
        <xdr:cNvSpPr txBox="1"/>
      </xdr:nvSpPr>
      <xdr:spPr>
        <a:xfrm>
          <a:off x="2228850" y="26765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2</xdr:col>
      <xdr:colOff>85725</xdr:colOff>
      <xdr:row>10</xdr:row>
      <xdr:rowOff>114300</xdr:rowOff>
    </xdr:from>
    <xdr:to>
      <xdr:col>3</xdr:col>
      <xdr:colOff>40450</xdr:colOff>
      <xdr:row>13</xdr:row>
      <xdr:rowOff>82424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200A97D8-E8E5-4924-9C95-A3C31506E3EC}"/>
            </a:ext>
            <a:ext uri="{147F2762-F138-4A5C-976F-8EAC2B608ADB}">
              <a16:predDERef xmlns:a16="http://schemas.microsoft.com/office/drawing/2014/main" pred="{77B14FB5-DD97-4CD3-8885-DEA2EFE6EDCE}"/>
            </a:ext>
          </a:extLst>
        </xdr:cNvPr>
        <xdr:cNvSpPr txBox="1"/>
      </xdr:nvSpPr>
      <xdr:spPr>
        <a:xfrm>
          <a:off x="1304925" y="20193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2</xdr:col>
      <xdr:colOff>600075</xdr:colOff>
      <xdr:row>9</xdr:row>
      <xdr:rowOff>0</xdr:rowOff>
    </xdr:from>
    <xdr:to>
      <xdr:col>3</xdr:col>
      <xdr:colOff>557181</xdr:colOff>
      <xdr:row>11</xdr:row>
      <xdr:rowOff>158624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16C859D3-996E-4262-A19D-C09CC8DFE308}"/>
            </a:ext>
            <a:ext uri="{147F2762-F138-4A5C-976F-8EAC2B608ADB}">
              <a16:predDERef xmlns:a16="http://schemas.microsoft.com/office/drawing/2014/main" pred="{200A97D8-E8E5-4924-9C95-A3C31506E3EC}"/>
            </a:ext>
          </a:extLst>
        </xdr:cNvPr>
        <xdr:cNvSpPr txBox="1"/>
      </xdr:nvSpPr>
      <xdr:spPr>
        <a:xfrm>
          <a:off x="1819275" y="17145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3</xdr:col>
      <xdr:colOff>352425</xdr:colOff>
      <xdr:row>7</xdr:row>
      <xdr:rowOff>9525</xdr:rowOff>
    </xdr:from>
    <xdr:to>
      <xdr:col>4</xdr:col>
      <xdr:colOff>309532</xdr:colOff>
      <xdr:row>9</xdr:row>
      <xdr:rowOff>168148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A20E5DE4-7843-41DF-AF7D-BCDDBCD0673E}"/>
            </a:ext>
            <a:ext uri="{147F2762-F138-4A5C-976F-8EAC2B608ADB}">
              <a16:predDERef xmlns:a16="http://schemas.microsoft.com/office/drawing/2014/main" pred="{16C859D3-996E-4262-A19D-C09CC8DFE308}"/>
            </a:ext>
          </a:extLst>
        </xdr:cNvPr>
        <xdr:cNvSpPr txBox="1"/>
      </xdr:nvSpPr>
      <xdr:spPr>
        <a:xfrm>
          <a:off x="2181225" y="1343025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552450</xdr:colOff>
      <xdr:row>9</xdr:row>
      <xdr:rowOff>57150</xdr:rowOff>
    </xdr:from>
    <xdr:to>
      <xdr:col>4</xdr:col>
      <xdr:colOff>509556</xdr:colOff>
      <xdr:row>12</xdr:row>
      <xdr:rowOff>25274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9C3B456-47D9-43CC-A273-7DF63DB7C8BD}"/>
            </a:ext>
            <a:ext uri="{147F2762-F138-4A5C-976F-8EAC2B608ADB}">
              <a16:predDERef xmlns:a16="http://schemas.microsoft.com/office/drawing/2014/main" pred="{A20E5DE4-7843-41DF-AF7D-BCDDBCD0673E}"/>
            </a:ext>
          </a:extLst>
        </xdr:cNvPr>
        <xdr:cNvSpPr txBox="1"/>
      </xdr:nvSpPr>
      <xdr:spPr>
        <a:xfrm>
          <a:off x="2381250" y="17716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4</xdr:col>
      <xdr:colOff>133350</xdr:colOff>
      <xdr:row>6</xdr:row>
      <xdr:rowOff>38100</xdr:rowOff>
    </xdr:from>
    <xdr:to>
      <xdr:col>5</xdr:col>
      <xdr:colOff>90456</xdr:colOff>
      <xdr:row>9</xdr:row>
      <xdr:rowOff>6224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DA759A6A-0CFB-4F53-8B08-DC23E78E411A}"/>
            </a:ext>
            <a:ext uri="{147F2762-F138-4A5C-976F-8EAC2B608ADB}">
              <a16:predDERef xmlns:a16="http://schemas.microsoft.com/office/drawing/2014/main" pred="{09C3B456-47D9-43CC-A273-7DF63DB7C8BD}"/>
            </a:ext>
          </a:extLst>
        </xdr:cNvPr>
        <xdr:cNvSpPr txBox="1"/>
      </xdr:nvSpPr>
      <xdr:spPr>
        <a:xfrm>
          <a:off x="2571750" y="11811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533400</xdr:colOff>
      <xdr:row>8</xdr:row>
      <xdr:rowOff>66675</xdr:rowOff>
    </xdr:from>
    <xdr:to>
      <xdr:col>5</xdr:col>
      <xdr:colOff>490506</xdr:colOff>
      <xdr:row>11</xdr:row>
      <xdr:rowOff>34798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BD5D77D9-7E7C-42E3-8F19-EBE1C656751F}"/>
            </a:ext>
            <a:ext uri="{147F2762-F138-4A5C-976F-8EAC2B608ADB}">
              <a16:predDERef xmlns:a16="http://schemas.microsoft.com/office/drawing/2014/main" pred="{DA759A6A-0CFB-4F53-8B08-DC23E78E411A}"/>
            </a:ext>
          </a:extLst>
        </xdr:cNvPr>
        <xdr:cNvSpPr txBox="1"/>
      </xdr:nvSpPr>
      <xdr:spPr>
        <a:xfrm>
          <a:off x="2971800" y="159067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4</xdr:col>
      <xdr:colOff>600075</xdr:colOff>
      <xdr:row>11</xdr:row>
      <xdr:rowOff>57150</xdr:rowOff>
    </xdr:from>
    <xdr:to>
      <xdr:col>5</xdr:col>
      <xdr:colOff>557181</xdr:colOff>
      <xdr:row>14</xdr:row>
      <xdr:rowOff>25274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7E40D83E-5192-46A8-8D53-9DF98DB3C628}"/>
            </a:ext>
            <a:ext uri="{147F2762-F138-4A5C-976F-8EAC2B608ADB}">
              <a16:predDERef xmlns:a16="http://schemas.microsoft.com/office/drawing/2014/main" pred="{BD5D77D9-7E7C-42E3-8F19-EBE1C656751F}"/>
            </a:ext>
          </a:extLst>
        </xdr:cNvPr>
        <xdr:cNvSpPr txBox="1"/>
      </xdr:nvSpPr>
      <xdr:spPr>
        <a:xfrm>
          <a:off x="3038475" y="21526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5</xdr:col>
      <xdr:colOff>457200</xdr:colOff>
      <xdr:row>10</xdr:row>
      <xdr:rowOff>95250</xdr:rowOff>
    </xdr:from>
    <xdr:to>
      <xdr:col>6</xdr:col>
      <xdr:colOff>414307</xdr:colOff>
      <xdr:row>13</xdr:row>
      <xdr:rowOff>63374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ADF373F7-8485-4456-ADE2-2505AAD4FF0C}"/>
            </a:ext>
            <a:ext uri="{147F2762-F138-4A5C-976F-8EAC2B608ADB}">
              <a16:predDERef xmlns:a16="http://schemas.microsoft.com/office/drawing/2014/main" pred="{7E40D83E-5192-46A8-8D53-9DF98DB3C628}"/>
            </a:ext>
          </a:extLst>
        </xdr:cNvPr>
        <xdr:cNvSpPr txBox="1"/>
      </xdr:nvSpPr>
      <xdr:spPr>
        <a:xfrm>
          <a:off x="3505200" y="20002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5</xdr:col>
      <xdr:colOff>247650</xdr:colOff>
      <xdr:row>6</xdr:row>
      <xdr:rowOff>95250</xdr:rowOff>
    </xdr:from>
    <xdr:to>
      <xdr:col>6</xdr:col>
      <xdr:colOff>204756</xdr:colOff>
      <xdr:row>9</xdr:row>
      <xdr:rowOff>63373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9B120B5C-484F-4388-ACAE-BD829F1AD87F}"/>
            </a:ext>
            <a:ext uri="{147F2762-F138-4A5C-976F-8EAC2B608ADB}">
              <a16:predDERef xmlns:a16="http://schemas.microsoft.com/office/drawing/2014/main" pred="{ADF373F7-8485-4456-ADE2-2505AAD4FF0C}"/>
            </a:ext>
          </a:extLst>
        </xdr:cNvPr>
        <xdr:cNvSpPr txBox="1"/>
      </xdr:nvSpPr>
      <xdr:spPr>
        <a:xfrm>
          <a:off x="3295650" y="123825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5</xdr:col>
      <xdr:colOff>9525</xdr:colOff>
      <xdr:row>3</xdr:row>
      <xdr:rowOff>76200</xdr:rowOff>
    </xdr:from>
    <xdr:to>
      <xdr:col>5</xdr:col>
      <xdr:colOff>576231</xdr:colOff>
      <xdr:row>6</xdr:row>
      <xdr:rowOff>44323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BF5B26D6-F578-4325-B184-4B43DFA195A1}"/>
            </a:ext>
            <a:ext uri="{147F2762-F138-4A5C-976F-8EAC2B608ADB}">
              <a16:predDERef xmlns:a16="http://schemas.microsoft.com/office/drawing/2014/main" pred="{9B120B5C-484F-4388-ACAE-BD829F1AD87F}"/>
            </a:ext>
          </a:extLst>
        </xdr:cNvPr>
        <xdr:cNvSpPr txBox="1"/>
      </xdr:nvSpPr>
      <xdr:spPr>
        <a:xfrm>
          <a:off x="3057525" y="64770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6</xdr:col>
      <xdr:colOff>142875</xdr:colOff>
      <xdr:row>5</xdr:row>
      <xdr:rowOff>85725</xdr:rowOff>
    </xdr:from>
    <xdr:to>
      <xdr:col>7</xdr:col>
      <xdr:colOff>99981</xdr:colOff>
      <xdr:row>8</xdr:row>
      <xdr:rowOff>53848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B944B274-BC11-4F45-B6D7-CD9E24B05551}"/>
            </a:ext>
            <a:ext uri="{147F2762-F138-4A5C-976F-8EAC2B608ADB}">
              <a16:predDERef xmlns:a16="http://schemas.microsoft.com/office/drawing/2014/main" pred="{BF5B26D6-F578-4325-B184-4B43DFA195A1}"/>
            </a:ext>
          </a:extLst>
        </xdr:cNvPr>
        <xdr:cNvSpPr txBox="1"/>
      </xdr:nvSpPr>
      <xdr:spPr>
        <a:xfrm>
          <a:off x="3800475" y="103822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6</xdr:col>
      <xdr:colOff>333375</xdr:colOff>
      <xdr:row>9</xdr:row>
      <xdr:rowOff>47625</xdr:rowOff>
    </xdr:from>
    <xdr:to>
      <xdr:col>7</xdr:col>
      <xdr:colOff>290482</xdr:colOff>
      <xdr:row>12</xdr:row>
      <xdr:rowOff>15749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44D499EA-A4B2-4511-85ED-80BB1CD5C7E7}"/>
            </a:ext>
            <a:ext uri="{147F2762-F138-4A5C-976F-8EAC2B608ADB}">
              <a16:predDERef xmlns:a16="http://schemas.microsoft.com/office/drawing/2014/main" pred="{B944B274-BC11-4F45-B6D7-CD9E24B05551}"/>
            </a:ext>
          </a:extLst>
        </xdr:cNvPr>
        <xdr:cNvSpPr txBox="1"/>
      </xdr:nvSpPr>
      <xdr:spPr>
        <a:xfrm>
          <a:off x="3990975" y="176212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6</xdr:col>
      <xdr:colOff>238125</xdr:colOff>
      <xdr:row>1</xdr:row>
      <xdr:rowOff>114300</xdr:rowOff>
    </xdr:from>
    <xdr:to>
      <xdr:col>7</xdr:col>
      <xdr:colOff>185794</xdr:colOff>
      <xdr:row>4</xdr:row>
      <xdr:rowOff>137859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561141C9-FF22-4F03-B2B9-66DC61B0F78E}"/>
            </a:ext>
            <a:ext uri="{147F2762-F138-4A5C-976F-8EAC2B608ADB}">
              <a16:predDERef xmlns:a16="http://schemas.microsoft.com/office/drawing/2014/main" pred="{44D499EA-A4B2-4511-85ED-80BB1CD5C7E7}"/>
            </a:ext>
          </a:extLst>
        </xdr:cNvPr>
        <xdr:cNvSpPr txBox="1"/>
      </xdr:nvSpPr>
      <xdr:spPr>
        <a:xfrm>
          <a:off x="3895725" y="304800"/>
          <a:ext cx="557269" cy="5950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7</xdr:col>
      <xdr:colOff>447675</xdr:colOff>
      <xdr:row>3</xdr:row>
      <xdr:rowOff>180975</xdr:rowOff>
    </xdr:from>
    <xdr:to>
      <xdr:col>8</xdr:col>
      <xdr:colOff>395344</xdr:colOff>
      <xdr:row>7</xdr:row>
      <xdr:rowOff>14034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C5007A4F-BCF0-4581-8F8F-6CC2BE2DE420}"/>
            </a:ext>
            <a:ext uri="{147F2762-F138-4A5C-976F-8EAC2B608ADB}">
              <a16:predDERef xmlns:a16="http://schemas.microsoft.com/office/drawing/2014/main" pred="{561141C9-FF22-4F03-B2B9-66DC61B0F78E}"/>
            </a:ext>
          </a:extLst>
        </xdr:cNvPr>
        <xdr:cNvSpPr txBox="1"/>
      </xdr:nvSpPr>
      <xdr:spPr>
        <a:xfrm>
          <a:off x="4714875" y="752475"/>
          <a:ext cx="557269" cy="5950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600075</xdr:colOff>
      <xdr:row>30</xdr:row>
      <xdr:rowOff>104775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D3EB42-93E6-C522-4B9A-33E9DF8080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76875" cy="5819775"/>
        </a:xfrm>
        <a:prstGeom prst="rect">
          <a:avLst/>
        </a:prstGeom>
      </xdr:spPr>
    </xdr:pic>
    <xdr:clientData/>
  </xdr:twoCellAnchor>
  <xdr:twoCellAnchor>
    <xdr:from>
      <xdr:col>0</xdr:col>
      <xdr:colOff>295275</xdr:colOff>
      <xdr:row>8</xdr:row>
      <xdr:rowOff>57150</xdr:rowOff>
    </xdr:from>
    <xdr:to>
      <xdr:col>1</xdr:col>
      <xdr:colOff>152400</xdr:colOff>
      <xdr:row>11</xdr:row>
      <xdr:rowOff>19050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4003DA19-CC60-469B-9FF2-51575761E8AA}"/>
            </a:ext>
            <a:ext uri="{147F2762-F138-4A5C-976F-8EAC2B608ADB}">
              <a16:predDERef xmlns:a16="http://schemas.microsoft.com/office/drawing/2014/main" pred="{C3D3EB42-93E6-C522-4B9A-33E9DF8080F9}"/>
            </a:ext>
          </a:extLst>
        </xdr:cNvPr>
        <xdr:cNvSpPr txBox="1"/>
      </xdr:nvSpPr>
      <xdr:spPr>
        <a:xfrm>
          <a:off x="295275" y="158115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514350</xdr:colOff>
      <xdr:row>12</xdr:row>
      <xdr:rowOff>114300</xdr:rowOff>
    </xdr:from>
    <xdr:to>
      <xdr:col>1</xdr:col>
      <xdr:colOff>469075</xdr:colOff>
      <xdr:row>15</xdr:row>
      <xdr:rowOff>82424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0069FF9-BEA3-4E16-A529-394B2E1DB54B}"/>
            </a:ext>
            <a:ext uri="{147F2762-F138-4A5C-976F-8EAC2B608ADB}">
              <a16:predDERef xmlns:a16="http://schemas.microsoft.com/office/drawing/2014/main" pred="{4003DA19-CC60-469B-9FF2-51575761E8AA}"/>
            </a:ext>
          </a:extLst>
        </xdr:cNvPr>
        <xdr:cNvSpPr txBox="1"/>
      </xdr:nvSpPr>
      <xdr:spPr>
        <a:xfrm>
          <a:off x="514350" y="24003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</xdr:col>
      <xdr:colOff>95250</xdr:colOff>
      <xdr:row>8</xdr:row>
      <xdr:rowOff>171450</xdr:rowOff>
    </xdr:from>
    <xdr:to>
      <xdr:col>2</xdr:col>
      <xdr:colOff>52357</xdr:colOff>
      <xdr:row>11</xdr:row>
      <xdr:rowOff>139574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5D4D5C3-1BFC-405E-A563-1129480201F5}"/>
            </a:ext>
            <a:ext uri="{147F2762-F138-4A5C-976F-8EAC2B608ADB}">
              <a16:predDERef xmlns:a16="http://schemas.microsoft.com/office/drawing/2014/main" pred="{E0069FF9-BEA3-4E16-A529-394B2E1DB54B}"/>
            </a:ext>
          </a:extLst>
        </xdr:cNvPr>
        <xdr:cNvSpPr txBox="1"/>
      </xdr:nvSpPr>
      <xdr:spPr>
        <a:xfrm>
          <a:off x="704850" y="16954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2</xdr:col>
      <xdr:colOff>28575</xdr:colOff>
      <xdr:row>8</xdr:row>
      <xdr:rowOff>104775</xdr:rowOff>
    </xdr:from>
    <xdr:to>
      <xdr:col>2</xdr:col>
      <xdr:colOff>595281</xdr:colOff>
      <xdr:row>11</xdr:row>
      <xdr:rowOff>72899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5283549E-9878-422E-863F-5FD66BE47341}"/>
            </a:ext>
            <a:ext uri="{147F2762-F138-4A5C-976F-8EAC2B608ADB}">
              <a16:predDERef xmlns:a16="http://schemas.microsoft.com/office/drawing/2014/main" pred="{75D4D5C3-1BFC-405E-A563-1129480201F5}"/>
            </a:ext>
          </a:extLst>
        </xdr:cNvPr>
        <xdr:cNvSpPr txBox="1"/>
      </xdr:nvSpPr>
      <xdr:spPr>
        <a:xfrm>
          <a:off x="1247775" y="16287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342900</xdr:colOff>
      <xdr:row>12</xdr:row>
      <xdr:rowOff>142875</xdr:rowOff>
    </xdr:from>
    <xdr:to>
      <xdr:col>3</xdr:col>
      <xdr:colOff>297625</xdr:colOff>
      <xdr:row>15</xdr:row>
      <xdr:rowOff>110999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61EA0345-D45D-4859-B15E-8E9B397B61A5}"/>
            </a:ext>
            <a:ext uri="{147F2762-F138-4A5C-976F-8EAC2B608ADB}">
              <a16:predDERef xmlns:a16="http://schemas.microsoft.com/office/drawing/2014/main" pred="{5283549E-9878-422E-863F-5FD66BE47341}"/>
            </a:ext>
          </a:extLst>
        </xdr:cNvPr>
        <xdr:cNvSpPr txBox="1"/>
      </xdr:nvSpPr>
      <xdr:spPr>
        <a:xfrm>
          <a:off x="1562100" y="24288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104775</xdr:colOff>
      <xdr:row>8</xdr:row>
      <xdr:rowOff>123825</xdr:rowOff>
    </xdr:from>
    <xdr:to>
      <xdr:col>4</xdr:col>
      <xdr:colOff>59500</xdr:colOff>
      <xdr:row>11</xdr:row>
      <xdr:rowOff>91949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B03A75CD-41B7-4B44-9C1E-88767FD59B48}"/>
            </a:ext>
            <a:ext uri="{147F2762-F138-4A5C-976F-8EAC2B608ADB}">
              <a16:predDERef xmlns:a16="http://schemas.microsoft.com/office/drawing/2014/main" pred="{61EA0345-D45D-4859-B15E-8E9B397B61A5}"/>
            </a:ext>
          </a:extLst>
        </xdr:cNvPr>
        <xdr:cNvSpPr txBox="1"/>
      </xdr:nvSpPr>
      <xdr:spPr>
        <a:xfrm>
          <a:off x="1933575" y="16478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3</xdr:col>
      <xdr:colOff>419100</xdr:colOff>
      <xdr:row>12</xdr:row>
      <xdr:rowOff>114300</xdr:rowOff>
    </xdr:from>
    <xdr:to>
      <xdr:col>4</xdr:col>
      <xdr:colOff>376206</xdr:colOff>
      <xdr:row>15</xdr:row>
      <xdr:rowOff>82424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3BC20970-B939-4EFD-944C-DE71CA837067}"/>
            </a:ext>
            <a:ext uri="{147F2762-F138-4A5C-976F-8EAC2B608ADB}">
              <a16:predDERef xmlns:a16="http://schemas.microsoft.com/office/drawing/2014/main" pred="{B03A75CD-41B7-4B44-9C1E-88767FD59B48}"/>
            </a:ext>
          </a:extLst>
        </xdr:cNvPr>
        <xdr:cNvSpPr txBox="1"/>
      </xdr:nvSpPr>
      <xdr:spPr>
        <a:xfrm>
          <a:off x="2247900" y="24003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4</xdr:col>
      <xdr:colOff>152400</xdr:colOff>
      <xdr:row>15</xdr:row>
      <xdr:rowOff>123825</xdr:rowOff>
    </xdr:from>
    <xdr:to>
      <xdr:col>5</xdr:col>
      <xdr:colOff>109507</xdr:colOff>
      <xdr:row>18</xdr:row>
      <xdr:rowOff>91948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ECD4A336-650C-41B7-92C1-E25C5C2FA1CF}"/>
            </a:ext>
            <a:ext uri="{147F2762-F138-4A5C-976F-8EAC2B608ADB}">
              <a16:predDERef xmlns:a16="http://schemas.microsoft.com/office/drawing/2014/main" pred="{3BC20970-B939-4EFD-944C-DE71CA837067}"/>
            </a:ext>
          </a:extLst>
        </xdr:cNvPr>
        <xdr:cNvSpPr txBox="1"/>
      </xdr:nvSpPr>
      <xdr:spPr>
        <a:xfrm>
          <a:off x="2590800" y="2981325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4</xdr:col>
      <xdr:colOff>47625</xdr:colOff>
      <xdr:row>8</xdr:row>
      <xdr:rowOff>133350</xdr:rowOff>
    </xdr:from>
    <xdr:to>
      <xdr:col>5</xdr:col>
      <xdr:colOff>4731</xdr:colOff>
      <xdr:row>11</xdr:row>
      <xdr:rowOff>101474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A7D2730D-539E-4F9C-A47A-2AFCAC910DA4}"/>
            </a:ext>
            <a:ext uri="{147F2762-F138-4A5C-976F-8EAC2B608ADB}">
              <a16:predDERef xmlns:a16="http://schemas.microsoft.com/office/drawing/2014/main" pred="{ECD4A336-650C-41B7-92C1-E25C5C2FA1CF}"/>
            </a:ext>
          </a:extLst>
        </xdr:cNvPr>
        <xdr:cNvSpPr txBox="1"/>
      </xdr:nvSpPr>
      <xdr:spPr>
        <a:xfrm>
          <a:off x="2486025" y="16573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4</xdr:col>
      <xdr:colOff>523875</xdr:colOff>
      <xdr:row>11</xdr:row>
      <xdr:rowOff>66675</xdr:rowOff>
    </xdr:from>
    <xdr:to>
      <xdr:col>5</xdr:col>
      <xdr:colOff>480981</xdr:colOff>
      <xdr:row>14</xdr:row>
      <xdr:rowOff>34799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B721ACED-6F4F-47E2-958F-B53F18C730A0}"/>
            </a:ext>
            <a:ext uri="{147F2762-F138-4A5C-976F-8EAC2B608ADB}">
              <a16:predDERef xmlns:a16="http://schemas.microsoft.com/office/drawing/2014/main" pred="{A7D2730D-539E-4F9C-A47A-2AFCAC910DA4}"/>
            </a:ext>
          </a:extLst>
        </xdr:cNvPr>
        <xdr:cNvSpPr txBox="1"/>
      </xdr:nvSpPr>
      <xdr:spPr>
        <a:xfrm>
          <a:off x="2962275" y="21621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5</xdr:col>
      <xdr:colOff>266700</xdr:colOff>
      <xdr:row>14</xdr:row>
      <xdr:rowOff>66675</xdr:rowOff>
    </xdr:from>
    <xdr:to>
      <xdr:col>6</xdr:col>
      <xdr:colOff>223806</xdr:colOff>
      <xdr:row>17</xdr:row>
      <xdr:rowOff>34798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C65C09FE-4D8D-4865-89C4-51A8DB76B529}"/>
            </a:ext>
            <a:ext uri="{147F2762-F138-4A5C-976F-8EAC2B608ADB}">
              <a16:predDERef xmlns:a16="http://schemas.microsoft.com/office/drawing/2014/main" pred="{B721ACED-6F4F-47E2-958F-B53F18C730A0}"/>
            </a:ext>
          </a:extLst>
        </xdr:cNvPr>
        <xdr:cNvSpPr txBox="1"/>
      </xdr:nvSpPr>
      <xdr:spPr>
        <a:xfrm>
          <a:off x="3314700" y="273367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5</xdr:col>
      <xdr:colOff>504825</xdr:colOff>
      <xdr:row>8</xdr:row>
      <xdr:rowOff>104775</xdr:rowOff>
    </xdr:from>
    <xdr:to>
      <xdr:col>6</xdr:col>
      <xdr:colOff>461931</xdr:colOff>
      <xdr:row>11</xdr:row>
      <xdr:rowOff>72899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75D0306C-6960-475F-90DE-281067F7AC2F}"/>
            </a:ext>
            <a:ext uri="{147F2762-F138-4A5C-976F-8EAC2B608ADB}">
              <a16:predDERef xmlns:a16="http://schemas.microsoft.com/office/drawing/2014/main" pred="{C65C09FE-4D8D-4865-89C4-51A8DB76B529}"/>
            </a:ext>
          </a:extLst>
        </xdr:cNvPr>
        <xdr:cNvSpPr txBox="1"/>
      </xdr:nvSpPr>
      <xdr:spPr>
        <a:xfrm>
          <a:off x="3552825" y="16287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6</xdr:col>
      <xdr:colOff>285750</xdr:colOff>
      <xdr:row>13</xdr:row>
      <xdr:rowOff>171450</xdr:rowOff>
    </xdr:from>
    <xdr:to>
      <xdr:col>7</xdr:col>
      <xdr:colOff>242857</xdr:colOff>
      <xdr:row>16</xdr:row>
      <xdr:rowOff>139574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519493B-6AC6-4345-850F-F6DC31C87E55}"/>
            </a:ext>
            <a:ext uri="{147F2762-F138-4A5C-976F-8EAC2B608ADB}">
              <a16:predDERef xmlns:a16="http://schemas.microsoft.com/office/drawing/2014/main" pred="{75D0306C-6960-475F-90DE-281067F7AC2F}"/>
            </a:ext>
          </a:extLst>
        </xdr:cNvPr>
        <xdr:cNvSpPr txBox="1"/>
      </xdr:nvSpPr>
      <xdr:spPr>
        <a:xfrm>
          <a:off x="3943350" y="26479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7</xdr:col>
      <xdr:colOff>200025</xdr:colOff>
      <xdr:row>11</xdr:row>
      <xdr:rowOff>9525</xdr:rowOff>
    </xdr:from>
    <xdr:to>
      <xdr:col>8</xdr:col>
      <xdr:colOff>157131</xdr:colOff>
      <xdr:row>13</xdr:row>
      <xdr:rowOff>168148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8EFF9C32-B020-46A2-AFC7-483B46BACF84}"/>
            </a:ext>
            <a:ext uri="{147F2762-F138-4A5C-976F-8EAC2B608ADB}">
              <a16:predDERef xmlns:a16="http://schemas.microsoft.com/office/drawing/2014/main" pred="{F519493B-6AC6-4345-850F-F6DC31C87E55}"/>
            </a:ext>
          </a:extLst>
        </xdr:cNvPr>
        <xdr:cNvSpPr txBox="1"/>
      </xdr:nvSpPr>
      <xdr:spPr>
        <a:xfrm>
          <a:off x="4467225" y="210502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7</xdr:col>
      <xdr:colOff>285750</xdr:colOff>
      <xdr:row>16</xdr:row>
      <xdr:rowOff>0</xdr:rowOff>
    </xdr:from>
    <xdr:to>
      <xdr:col>8</xdr:col>
      <xdr:colOff>242856</xdr:colOff>
      <xdr:row>18</xdr:row>
      <xdr:rowOff>158623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DB0F6A34-BB01-49DC-83A4-B67622402CDE}"/>
            </a:ext>
            <a:ext uri="{147F2762-F138-4A5C-976F-8EAC2B608ADB}">
              <a16:predDERef xmlns:a16="http://schemas.microsoft.com/office/drawing/2014/main" pred="{8EFF9C32-B020-46A2-AFC7-483B46BACF84}"/>
            </a:ext>
          </a:extLst>
        </xdr:cNvPr>
        <xdr:cNvSpPr txBox="1"/>
      </xdr:nvSpPr>
      <xdr:spPr>
        <a:xfrm>
          <a:off x="4552950" y="304800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590550</xdr:colOff>
      <xdr:row>33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680FFA-6316-7450-C340-DC964CEC9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076950" cy="6467475"/>
        </a:xfrm>
        <a:prstGeom prst="rect">
          <a:avLst/>
        </a:prstGeom>
      </xdr:spPr>
    </xdr:pic>
    <xdr:clientData/>
  </xdr:twoCellAnchor>
  <xdr:twoCellAnchor>
    <xdr:from>
      <xdr:col>0</xdr:col>
      <xdr:colOff>428625</xdr:colOff>
      <xdr:row>8</xdr:row>
      <xdr:rowOff>85725</xdr:rowOff>
    </xdr:from>
    <xdr:to>
      <xdr:col>1</xdr:col>
      <xdr:colOff>285750</xdr:colOff>
      <xdr:row>11</xdr:row>
      <xdr:rowOff>47625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7E89B7E1-2FCD-4F9A-9BC3-37CAB8607FDC}"/>
            </a:ext>
            <a:ext uri="{147F2762-F138-4A5C-976F-8EAC2B608ADB}">
              <a16:predDERef xmlns:a16="http://schemas.microsoft.com/office/drawing/2014/main" pred="{97680FFA-6316-7450-C340-DC964CEC9432}"/>
            </a:ext>
          </a:extLst>
        </xdr:cNvPr>
        <xdr:cNvSpPr txBox="1"/>
      </xdr:nvSpPr>
      <xdr:spPr>
        <a:xfrm>
          <a:off x="428625" y="1609725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1</xdr:col>
      <xdr:colOff>85725</xdr:colOff>
      <xdr:row>10</xdr:row>
      <xdr:rowOff>180975</xdr:rowOff>
    </xdr:from>
    <xdr:to>
      <xdr:col>2</xdr:col>
      <xdr:colOff>40450</xdr:colOff>
      <xdr:row>13</xdr:row>
      <xdr:rowOff>149099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A524264F-0755-4F97-BE80-66011E7DA6F8}"/>
            </a:ext>
            <a:ext uri="{147F2762-F138-4A5C-976F-8EAC2B608ADB}">
              <a16:predDERef xmlns:a16="http://schemas.microsoft.com/office/drawing/2014/main" pred="{7E89B7E1-2FCD-4F9A-9BC3-37CAB8607FDC}"/>
            </a:ext>
          </a:extLst>
        </xdr:cNvPr>
        <xdr:cNvSpPr txBox="1"/>
      </xdr:nvSpPr>
      <xdr:spPr>
        <a:xfrm>
          <a:off x="695325" y="20859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</xdr:col>
      <xdr:colOff>38100</xdr:colOff>
      <xdr:row>17</xdr:row>
      <xdr:rowOff>171450</xdr:rowOff>
    </xdr:from>
    <xdr:to>
      <xdr:col>1</xdr:col>
      <xdr:colOff>604807</xdr:colOff>
      <xdr:row>20</xdr:row>
      <xdr:rowOff>139574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F181E82B-B6D0-45C4-BD18-0F80C054560C}"/>
            </a:ext>
            <a:ext uri="{147F2762-F138-4A5C-976F-8EAC2B608ADB}">
              <a16:predDERef xmlns:a16="http://schemas.microsoft.com/office/drawing/2014/main" pred="{A524264F-0755-4F97-BE80-66011E7DA6F8}"/>
            </a:ext>
          </a:extLst>
        </xdr:cNvPr>
        <xdr:cNvSpPr txBox="1"/>
      </xdr:nvSpPr>
      <xdr:spPr>
        <a:xfrm>
          <a:off x="647700" y="34099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381000</xdr:colOff>
      <xdr:row>7</xdr:row>
      <xdr:rowOff>152400</xdr:rowOff>
    </xdr:from>
    <xdr:to>
      <xdr:col>2</xdr:col>
      <xdr:colOff>338106</xdr:colOff>
      <xdr:row>10</xdr:row>
      <xdr:rowOff>120524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3E8DB032-C5F8-4A53-B4E2-DEDE496C1D0C}"/>
            </a:ext>
            <a:ext uri="{147F2762-F138-4A5C-976F-8EAC2B608ADB}">
              <a16:predDERef xmlns:a16="http://schemas.microsoft.com/office/drawing/2014/main" pred="{F181E82B-B6D0-45C4-BD18-0F80C054560C}"/>
            </a:ext>
          </a:extLst>
        </xdr:cNvPr>
        <xdr:cNvSpPr txBox="1"/>
      </xdr:nvSpPr>
      <xdr:spPr>
        <a:xfrm>
          <a:off x="990600" y="14859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95250</xdr:colOff>
      <xdr:row>13</xdr:row>
      <xdr:rowOff>76200</xdr:rowOff>
    </xdr:from>
    <xdr:to>
      <xdr:col>3</xdr:col>
      <xdr:colOff>49975</xdr:colOff>
      <xdr:row>16</xdr:row>
      <xdr:rowOff>44324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6711109-B0E1-4D79-BFA4-C68BD336ECCF}"/>
            </a:ext>
            <a:ext uri="{147F2762-F138-4A5C-976F-8EAC2B608ADB}">
              <a16:predDERef xmlns:a16="http://schemas.microsoft.com/office/drawing/2014/main" pred="{3E8DB032-C5F8-4A53-B4E2-DEDE496C1D0C}"/>
            </a:ext>
          </a:extLst>
        </xdr:cNvPr>
        <xdr:cNvSpPr txBox="1"/>
      </xdr:nvSpPr>
      <xdr:spPr>
        <a:xfrm>
          <a:off x="1314450" y="255270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57150</xdr:colOff>
      <xdr:row>16</xdr:row>
      <xdr:rowOff>104775</xdr:rowOff>
    </xdr:from>
    <xdr:to>
      <xdr:col>4</xdr:col>
      <xdr:colOff>11875</xdr:colOff>
      <xdr:row>19</xdr:row>
      <xdr:rowOff>72899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6725E2BA-63C9-4F79-A7AB-B1F536B3D155}"/>
            </a:ext>
            <a:ext uri="{147F2762-F138-4A5C-976F-8EAC2B608ADB}">
              <a16:predDERef xmlns:a16="http://schemas.microsoft.com/office/drawing/2014/main" pred="{06711109-B0E1-4D79-BFA4-C68BD336ECCF}"/>
            </a:ext>
          </a:extLst>
        </xdr:cNvPr>
        <xdr:cNvSpPr txBox="1"/>
      </xdr:nvSpPr>
      <xdr:spPr>
        <a:xfrm>
          <a:off x="1885950" y="31527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3</xdr:col>
      <xdr:colOff>466725</xdr:colOff>
      <xdr:row>19</xdr:row>
      <xdr:rowOff>66675</xdr:rowOff>
    </xdr:from>
    <xdr:to>
      <xdr:col>4</xdr:col>
      <xdr:colOff>423831</xdr:colOff>
      <xdr:row>22</xdr:row>
      <xdr:rowOff>34799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86846747-3481-4925-9838-883341064D68}"/>
            </a:ext>
            <a:ext uri="{147F2762-F138-4A5C-976F-8EAC2B608ADB}">
              <a16:predDERef xmlns:a16="http://schemas.microsoft.com/office/drawing/2014/main" pred="{6725E2BA-63C9-4F79-A7AB-B1F536B3D155}"/>
            </a:ext>
          </a:extLst>
        </xdr:cNvPr>
        <xdr:cNvSpPr txBox="1"/>
      </xdr:nvSpPr>
      <xdr:spPr>
        <a:xfrm>
          <a:off x="2295525" y="36861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4</xdr:col>
      <xdr:colOff>419100</xdr:colOff>
      <xdr:row>17</xdr:row>
      <xdr:rowOff>133350</xdr:rowOff>
    </xdr:from>
    <xdr:to>
      <xdr:col>5</xdr:col>
      <xdr:colOff>376207</xdr:colOff>
      <xdr:row>20</xdr:row>
      <xdr:rowOff>101473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DDB3EE6-3B72-4441-AD8C-4287F32C22B3}"/>
            </a:ext>
            <a:ext uri="{147F2762-F138-4A5C-976F-8EAC2B608ADB}">
              <a16:predDERef xmlns:a16="http://schemas.microsoft.com/office/drawing/2014/main" pred="{86846747-3481-4925-9838-883341064D68}"/>
            </a:ext>
          </a:extLst>
        </xdr:cNvPr>
        <xdr:cNvSpPr txBox="1"/>
      </xdr:nvSpPr>
      <xdr:spPr>
        <a:xfrm>
          <a:off x="2857500" y="3371850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600075</xdr:colOff>
      <xdr:row>13</xdr:row>
      <xdr:rowOff>161925</xdr:rowOff>
    </xdr:from>
    <xdr:to>
      <xdr:col>4</xdr:col>
      <xdr:colOff>557181</xdr:colOff>
      <xdr:row>16</xdr:row>
      <xdr:rowOff>130049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E90263F8-C2F1-41BD-8C02-62CFC0FE3995}"/>
            </a:ext>
            <a:ext uri="{147F2762-F138-4A5C-976F-8EAC2B608ADB}">
              <a16:predDERef xmlns:a16="http://schemas.microsoft.com/office/drawing/2014/main" pred="{6DDB3EE6-3B72-4441-AD8C-4287F32C22B3}"/>
            </a:ext>
          </a:extLst>
        </xdr:cNvPr>
        <xdr:cNvSpPr txBox="1"/>
      </xdr:nvSpPr>
      <xdr:spPr>
        <a:xfrm>
          <a:off x="2428875" y="26384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3</xdr:col>
      <xdr:colOff>333375</xdr:colOff>
      <xdr:row>9</xdr:row>
      <xdr:rowOff>152400</xdr:rowOff>
    </xdr:from>
    <xdr:to>
      <xdr:col>4</xdr:col>
      <xdr:colOff>290481</xdr:colOff>
      <xdr:row>12</xdr:row>
      <xdr:rowOff>120524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6E6B2E5E-F8AB-424A-B181-AC035843365B}"/>
            </a:ext>
            <a:ext uri="{147F2762-F138-4A5C-976F-8EAC2B608ADB}">
              <a16:predDERef xmlns:a16="http://schemas.microsoft.com/office/drawing/2014/main" pred="{E90263F8-C2F1-41BD-8C02-62CFC0FE3995}"/>
            </a:ext>
          </a:extLst>
        </xdr:cNvPr>
        <xdr:cNvSpPr txBox="1"/>
      </xdr:nvSpPr>
      <xdr:spPr>
        <a:xfrm>
          <a:off x="2162175" y="18669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342900</xdr:colOff>
      <xdr:row>11</xdr:row>
      <xdr:rowOff>38100</xdr:rowOff>
    </xdr:from>
    <xdr:to>
      <xdr:col>5</xdr:col>
      <xdr:colOff>300006</xdr:colOff>
      <xdr:row>14</xdr:row>
      <xdr:rowOff>6223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7A92D518-56EE-4E3C-A6C7-571E5A813AA6}"/>
            </a:ext>
            <a:ext uri="{147F2762-F138-4A5C-976F-8EAC2B608ADB}">
              <a16:predDERef xmlns:a16="http://schemas.microsoft.com/office/drawing/2014/main" pred="{6E6B2E5E-F8AB-424A-B181-AC035843365B}"/>
            </a:ext>
          </a:extLst>
        </xdr:cNvPr>
        <xdr:cNvSpPr txBox="1"/>
      </xdr:nvSpPr>
      <xdr:spPr>
        <a:xfrm>
          <a:off x="2781300" y="213360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5</xdr:col>
      <xdr:colOff>190500</xdr:colOff>
      <xdr:row>9</xdr:row>
      <xdr:rowOff>47625</xdr:rowOff>
    </xdr:from>
    <xdr:to>
      <xdr:col>6</xdr:col>
      <xdr:colOff>147606</xdr:colOff>
      <xdr:row>12</xdr:row>
      <xdr:rowOff>15749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2187DCEC-94D4-4911-8296-AE7E349C6434}"/>
            </a:ext>
            <a:ext uri="{147F2762-F138-4A5C-976F-8EAC2B608ADB}">
              <a16:predDERef xmlns:a16="http://schemas.microsoft.com/office/drawing/2014/main" pred="{7A92D518-56EE-4E3C-A6C7-571E5A813AA6}"/>
            </a:ext>
          </a:extLst>
        </xdr:cNvPr>
        <xdr:cNvSpPr txBox="1"/>
      </xdr:nvSpPr>
      <xdr:spPr>
        <a:xfrm>
          <a:off x="3238500" y="17621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7</xdr:col>
      <xdr:colOff>9525</xdr:colOff>
      <xdr:row>14</xdr:row>
      <xdr:rowOff>95250</xdr:rowOff>
    </xdr:from>
    <xdr:to>
      <xdr:col>7</xdr:col>
      <xdr:colOff>576232</xdr:colOff>
      <xdr:row>17</xdr:row>
      <xdr:rowOff>63374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D98159D5-0FC2-4D2E-A403-288C12CBC01E}"/>
            </a:ext>
            <a:ext uri="{147F2762-F138-4A5C-976F-8EAC2B608ADB}">
              <a16:predDERef xmlns:a16="http://schemas.microsoft.com/office/drawing/2014/main" pred="{2187DCEC-94D4-4911-8296-AE7E349C6434}"/>
            </a:ext>
          </a:extLst>
        </xdr:cNvPr>
        <xdr:cNvSpPr txBox="1"/>
      </xdr:nvSpPr>
      <xdr:spPr>
        <a:xfrm>
          <a:off x="4276725" y="27622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7</xdr:col>
      <xdr:colOff>504825</xdr:colOff>
      <xdr:row>9</xdr:row>
      <xdr:rowOff>95250</xdr:rowOff>
    </xdr:from>
    <xdr:to>
      <xdr:col>8</xdr:col>
      <xdr:colOff>461931</xdr:colOff>
      <xdr:row>12</xdr:row>
      <xdr:rowOff>63373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B7CFF240-BA0F-4D09-A549-825CAC782917}"/>
            </a:ext>
            <a:ext uri="{147F2762-F138-4A5C-976F-8EAC2B608ADB}">
              <a16:predDERef xmlns:a16="http://schemas.microsoft.com/office/drawing/2014/main" pred="{D98159D5-0FC2-4D2E-A403-288C12CBC01E}"/>
            </a:ext>
          </a:extLst>
        </xdr:cNvPr>
        <xdr:cNvSpPr txBox="1"/>
      </xdr:nvSpPr>
      <xdr:spPr>
        <a:xfrm>
          <a:off x="4772025" y="180975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8</xdr:col>
      <xdr:colOff>114300</xdr:colOff>
      <xdr:row>14</xdr:row>
      <xdr:rowOff>114300</xdr:rowOff>
    </xdr:from>
    <xdr:to>
      <xdr:col>9</xdr:col>
      <xdr:colOff>71406</xdr:colOff>
      <xdr:row>17</xdr:row>
      <xdr:rowOff>82423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116BA098-FF21-401E-A304-23D559C1D48A}"/>
            </a:ext>
            <a:ext uri="{147F2762-F138-4A5C-976F-8EAC2B608ADB}">
              <a16:predDERef xmlns:a16="http://schemas.microsoft.com/office/drawing/2014/main" pred="{B7CFF240-BA0F-4D09-A549-825CAC782917}"/>
            </a:ext>
          </a:extLst>
        </xdr:cNvPr>
        <xdr:cNvSpPr txBox="1"/>
      </xdr:nvSpPr>
      <xdr:spPr>
        <a:xfrm>
          <a:off x="4991100" y="278130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564776</xdr:colOff>
      <xdr:row>30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E5E5F0-0E15-F0DA-0A30-BACD7E4BA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41576" cy="5781675"/>
        </a:xfrm>
        <a:prstGeom prst="rect">
          <a:avLst/>
        </a:prstGeom>
      </xdr:spPr>
    </xdr:pic>
    <xdr:clientData/>
  </xdr:twoCellAnchor>
  <xdr:twoCellAnchor>
    <xdr:from>
      <xdr:col>2</xdr:col>
      <xdr:colOff>57150</xdr:colOff>
      <xdr:row>10</xdr:row>
      <xdr:rowOff>123825</xdr:rowOff>
    </xdr:from>
    <xdr:to>
      <xdr:col>3</xdr:col>
      <xdr:colOff>28575</xdr:colOff>
      <xdr:row>13</xdr:row>
      <xdr:rowOff>27293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5D8E5644-C874-44E3-9768-BB4BD2F8E9C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276350" y="20288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2</xdr:col>
      <xdr:colOff>400050</xdr:colOff>
      <xdr:row>9</xdr:row>
      <xdr:rowOff>95250</xdr:rowOff>
    </xdr:from>
    <xdr:to>
      <xdr:col>3</xdr:col>
      <xdr:colOff>257175</xdr:colOff>
      <xdr:row>12</xdr:row>
      <xdr:rowOff>57150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B601E91-A14C-4E48-A506-5BCB14D8AA00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1619250" y="180975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3</xdr:col>
      <xdr:colOff>114300</xdr:colOff>
      <xdr:row>10</xdr:row>
      <xdr:rowOff>19050</xdr:rowOff>
    </xdr:from>
    <xdr:to>
      <xdr:col>3</xdr:col>
      <xdr:colOff>581025</xdr:colOff>
      <xdr:row>12</xdr:row>
      <xdr:rowOff>171450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934F89DF-569E-43BD-B224-6A7DFF6DC3FC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1943100" y="192405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3</xdr:col>
      <xdr:colOff>533400</xdr:colOff>
      <xdr:row>10</xdr:row>
      <xdr:rowOff>0</xdr:rowOff>
    </xdr:from>
    <xdr:to>
      <xdr:col>4</xdr:col>
      <xdr:colOff>390525</xdr:colOff>
      <xdr:row>12</xdr:row>
      <xdr:rowOff>152400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4AB5DF7C-3927-44DB-B1ED-7522C70A4BA5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2362200" y="190500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4</xdr:col>
      <xdr:colOff>600075</xdr:colOff>
      <xdr:row>10</xdr:row>
      <xdr:rowOff>57150</xdr:rowOff>
    </xdr:from>
    <xdr:to>
      <xdr:col>5</xdr:col>
      <xdr:colOff>457200</xdr:colOff>
      <xdr:row>13</xdr:row>
      <xdr:rowOff>19050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D29ABB46-378F-4355-8CAA-BC5CFFAB5CD2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3038475" y="196215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7</xdr:col>
      <xdr:colOff>304800</xdr:colOff>
      <xdr:row>11</xdr:row>
      <xdr:rowOff>152400</xdr:rowOff>
    </xdr:from>
    <xdr:to>
      <xdr:col>8</xdr:col>
      <xdr:colOff>161925</xdr:colOff>
      <xdr:row>14</xdr:row>
      <xdr:rowOff>114300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FEBEC27D-10B8-4447-9E8F-7098BA8CE0C1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4572000" y="224790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7</xdr:col>
      <xdr:colOff>428625</xdr:colOff>
      <xdr:row>17</xdr:row>
      <xdr:rowOff>171450</xdr:rowOff>
    </xdr:from>
    <xdr:to>
      <xdr:col>8</xdr:col>
      <xdr:colOff>285750</xdr:colOff>
      <xdr:row>20</xdr:row>
      <xdr:rowOff>133350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251FD3B2-30F9-4C26-84E0-108989B59A66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4695825" y="340995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6</xdr:col>
      <xdr:colOff>323850</xdr:colOff>
      <xdr:row>17</xdr:row>
      <xdr:rowOff>123825</xdr:rowOff>
    </xdr:from>
    <xdr:to>
      <xdr:col>7</xdr:col>
      <xdr:colOff>180975</xdr:colOff>
      <xdr:row>20</xdr:row>
      <xdr:rowOff>85725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4D1F3666-F5D1-4D12-8DBB-F26532A0E990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3981450" y="3362325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5</xdr:col>
      <xdr:colOff>400050</xdr:colOff>
      <xdr:row>17</xdr:row>
      <xdr:rowOff>38100</xdr:rowOff>
    </xdr:from>
    <xdr:to>
      <xdr:col>6</xdr:col>
      <xdr:colOff>257175</xdr:colOff>
      <xdr:row>20</xdr:row>
      <xdr:rowOff>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E6546771-AA23-4902-9855-A89B1D9BFA5A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3448050" y="327660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514350</xdr:colOff>
      <xdr:row>16</xdr:row>
      <xdr:rowOff>123825</xdr:rowOff>
    </xdr:from>
    <xdr:to>
      <xdr:col>4</xdr:col>
      <xdr:colOff>371475</xdr:colOff>
      <xdr:row>19</xdr:row>
      <xdr:rowOff>85725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97A85E6E-0676-43FF-AB3E-2AB218B0ACCE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2343150" y="3171825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3</xdr:col>
      <xdr:colOff>66675</xdr:colOff>
      <xdr:row>16</xdr:row>
      <xdr:rowOff>114300</xdr:rowOff>
    </xdr:from>
    <xdr:to>
      <xdr:col>3</xdr:col>
      <xdr:colOff>533400</xdr:colOff>
      <xdr:row>19</xdr:row>
      <xdr:rowOff>76200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173167A4-A192-4106-B9F6-85DE8C785246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1895475" y="3162300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2</xdr:col>
      <xdr:colOff>28575</xdr:colOff>
      <xdr:row>15</xdr:row>
      <xdr:rowOff>180975</xdr:rowOff>
    </xdr:from>
    <xdr:to>
      <xdr:col>2</xdr:col>
      <xdr:colOff>495300</xdr:colOff>
      <xdr:row>18</xdr:row>
      <xdr:rowOff>142875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F67666F5-5749-414F-8F42-51853AFED3F8}"/>
            </a:ext>
            <a:ext uri="{147F2762-F138-4A5C-976F-8EAC2B608ADB}">
              <a16:predDERef xmlns:a16="http://schemas.microsoft.com/office/drawing/2014/main" pred="{1F6BB923-8A4C-E7F4-44D1-E8876B64A0F4}"/>
            </a:ext>
          </a:extLst>
        </xdr:cNvPr>
        <xdr:cNvSpPr txBox="1"/>
      </xdr:nvSpPr>
      <xdr:spPr>
        <a:xfrm>
          <a:off x="1247775" y="3038475"/>
          <a:ext cx="466725" cy="533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1</xdr:col>
      <xdr:colOff>495300</xdr:colOff>
      <xdr:row>12</xdr:row>
      <xdr:rowOff>57150</xdr:rowOff>
    </xdr:from>
    <xdr:to>
      <xdr:col>2</xdr:col>
      <xdr:colOff>466725</xdr:colOff>
      <xdr:row>14</xdr:row>
      <xdr:rowOff>151118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BF6E2F61-1B87-4F6F-B621-26C2AC4EBF3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104900" y="23431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</xdr:col>
      <xdr:colOff>428625</xdr:colOff>
      <xdr:row>14</xdr:row>
      <xdr:rowOff>114300</xdr:rowOff>
    </xdr:from>
    <xdr:to>
      <xdr:col>2</xdr:col>
      <xdr:colOff>400050</xdr:colOff>
      <xdr:row>17</xdr:row>
      <xdr:rowOff>17768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E6FD92EF-BC47-490B-9335-7FE362F4528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038225" y="27813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2</xdr:col>
      <xdr:colOff>133350</xdr:colOff>
      <xdr:row>13</xdr:row>
      <xdr:rowOff>76200</xdr:rowOff>
    </xdr:from>
    <xdr:to>
      <xdr:col>3</xdr:col>
      <xdr:colOff>104775</xdr:colOff>
      <xdr:row>15</xdr:row>
      <xdr:rowOff>170168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6CE9AEC7-96BF-4C78-8098-4F6868037F8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352550" y="25527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419100</xdr:colOff>
      <xdr:row>12</xdr:row>
      <xdr:rowOff>114300</xdr:rowOff>
    </xdr:from>
    <xdr:to>
      <xdr:col>3</xdr:col>
      <xdr:colOff>390525</xdr:colOff>
      <xdr:row>15</xdr:row>
      <xdr:rowOff>17768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849F4498-7A15-4697-B9D7-696F432E878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638300" y="24003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2</xdr:col>
      <xdr:colOff>409575</xdr:colOff>
      <xdr:row>15</xdr:row>
      <xdr:rowOff>28575</xdr:rowOff>
    </xdr:from>
    <xdr:to>
      <xdr:col>3</xdr:col>
      <xdr:colOff>381000</xdr:colOff>
      <xdr:row>17</xdr:row>
      <xdr:rowOff>122543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120D3774-14A5-4B99-8DFD-98409ED9AC4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628775" y="28860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3</xdr:col>
      <xdr:colOff>200025</xdr:colOff>
      <xdr:row>11</xdr:row>
      <xdr:rowOff>171450</xdr:rowOff>
    </xdr:from>
    <xdr:to>
      <xdr:col>4</xdr:col>
      <xdr:colOff>171450</xdr:colOff>
      <xdr:row>14</xdr:row>
      <xdr:rowOff>74918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38C1E4B2-7BB7-4EF8-BDED-E9DD6117C9E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028825" y="22669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3</xdr:col>
      <xdr:colOff>133350</xdr:colOff>
      <xdr:row>14</xdr:row>
      <xdr:rowOff>76200</xdr:rowOff>
    </xdr:from>
    <xdr:to>
      <xdr:col>4</xdr:col>
      <xdr:colOff>104775</xdr:colOff>
      <xdr:row>16</xdr:row>
      <xdr:rowOff>170168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6464CF6E-76DE-4DA7-8CD9-A476473D706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962150" y="27432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466725</xdr:colOff>
      <xdr:row>13</xdr:row>
      <xdr:rowOff>38100</xdr:rowOff>
    </xdr:from>
    <xdr:to>
      <xdr:col>4</xdr:col>
      <xdr:colOff>438150</xdr:colOff>
      <xdr:row>15</xdr:row>
      <xdr:rowOff>132068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97029536-98B1-45E6-BF0E-E73DE0062772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295525" y="25146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4</xdr:col>
      <xdr:colOff>190500</xdr:colOff>
      <xdr:row>12</xdr:row>
      <xdr:rowOff>66675</xdr:rowOff>
    </xdr:from>
    <xdr:to>
      <xdr:col>5</xdr:col>
      <xdr:colOff>161925</xdr:colOff>
      <xdr:row>14</xdr:row>
      <xdr:rowOff>160643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10577431-513B-407C-9D21-6B11EC28F8D0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628900" y="23526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238125</xdr:colOff>
      <xdr:row>15</xdr:row>
      <xdr:rowOff>9525</xdr:rowOff>
    </xdr:from>
    <xdr:to>
      <xdr:col>5</xdr:col>
      <xdr:colOff>209550</xdr:colOff>
      <xdr:row>17</xdr:row>
      <xdr:rowOff>103493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73906BD8-888A-4A0F-86CA-98166E8FBEAB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676525" y="28670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5</xdr:col>
      <xdr:colOff>47625</xdr:colOff>
      <xdr:row>15</xdr:row>
      <xdr:rowOff>95250</xdr:rowOff>
    </xdr:from>
    <xdr:to>
      <xdr:col>6</xdr:col>
      <xdr:colOff>19050</xdr:colOff>
      <xdr:row>17</xdr:row>
      <xdr:rowOff>189218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3AF38D0A-F2CB-4CF2-BE2A-1875C4A91BDB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095625" y="29527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5</xdr:col>
      <xdr:colOff>219075</xdr:colOff>
      <xdr:row>12</xdr:row>
      <xdr:rowOff>76200</xdr:rowOff>
    </xdr:from>
    <xdr:to>
      <xdr:col>6</xdr:col>
      <xdr:colOff>190500</xdr:colOff>
      <xdr:row>14</xdr:row>
      <xdr:rowOff>170168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3D8D32D3-54DE-42EC-BF14-A76C6583C53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267075" y="23622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5</xdr:col>
      <xdr:colOff>590550</xdr:colOff>
      <xdr:row>13</xdr:row>
      <xdr:rowOff>133350</xdr:rowOff>
    </xdr:from>
    <xdr:to>
      <xdr:col>6</xdr:col>
      <xdr:colOff>561975</xdr:colOff>
      <xdr:row>16</xdr:row>
      <xdr:rowOff>36818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2B283F16-D5A4-4B70-BE52-1ADD8AD1C54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638550" y="26098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6</xdr:col>
      <xdr:colOff>247650</xdr:colOff>
      <xdr:row>11</xdr:row>
      <xdr:rowOff>161925</xdr:rowOff>
    </xdr:from>
    <xdr:to>
      <xdr:col>7</xdr:col>
      <xdr:colOff>219075</xdr:colOff>
      <xdr:row>14</xdr:row>
      <xdr:rowOff>65393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6A664E8-CCE1-42CE-8876-F17A470C3685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905250" y="22574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7</xdr:col>
      <xdr:colOff>57150</xdr:colOff>
      <xdr:row>15</xdr:row>
      <xdr:rowOff>180975</xdr:rowOff>
    </xdr:from>
    <xdr:to>
      <xdr:col>8</xdr:col>
      <xdr:colOff>28575</xdr:colOff>
      <xdr:row>18</xdr:row>
      <xdr:rowOff>84443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086AD3E0-8E1E-45F0-A7E4-5D95C8EA5EA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324350" y="30384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7</xdr:col>
      <xdr:colOff>447675</xdr:colOff>
      <xdr:row>15</xdr:row>
      <xdr:rowOff>76200</xdr:rowOff>
    </xdr:from>
    <xdr:to>
      <xdr:col>8</xdr:col>
      <xdr:colOff>419100</xdr:colOff>
      <xdr:row>17</xdr:row>
      <xdr:rowOff>170168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53B4B883-366C-46CB-916A-E318498FDFB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714875" y="29337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600635</xdr:colOff>
      <xdr:row>30</xdr:row>
      <xdr:rowOff>104775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49A44FD-0EB4-5596-CADA-4AF369455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77435" cy="5819775"/>
        </a:xfrm>
        <a:prstGeom prst="rect">
          <a:avLst/>
        </a:prstGeom>
      </xdr:spPr>
    </xdr:pic>
    <xdr:clientData/>
  </xdr:twoCellAnchor>
  <xdr:twoCellAnchor>
    <xdr:from>
      <xdr:col>1</xdr:col>
      <xdr:colOff>485775</xdr:colOff>
      <xdr:row>13</xdr:row>
      <xdr:rowOff>104775</xdr:rowOff>
    </xdr:from>
    <xdr:to>
      <xdr:col>2</xdr:col>
      <xdr:colOff>457200</xdr:colOff>
      <xdr:row>16</xdr:row>
      <xdr:rowOff>8243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3F2848BE-3B60-40B4-A7A3-3078B3F63256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095375" y="25812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1</xdr:col>
      <xdr:colOff>209550</xdr:colOff>
      <xdr:row>11</xdr:row>
      <xdr:rowOff>19050</xdr:rowOff>
    </xdr:from>
    <xdr:to>
      <xdr:col>2</xdr:col>
      <xdr:colOff>180975</xdr:colOff>
      <xdr:row>13</xdr:row>
      <xdr:rowOff>113018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30D2465-0903-42B8-B092-E45F85BDB176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819150" y="21145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171450</xdr:colOff>
      <xdr:row>9</xdr:row>
      <xdr:rowOff>104775</xdr:rowOff>
    </xdr:from>
    <xdr:to>
      <xdr:col>3</xdr:col>
      <xdr:colOff>142875</xdr:colOff>
      <xdr:row>12</xdr:row>
      <xdr:rowOff>8243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B0B52DE6-C981-41D3-A778-CB19727176C2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390650" y="18192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2</xdr:col>
      <xdr:colOff>514350</xdr:colOff>
      <xdr:row>14</xdr:row>
      <xdr:rowOff>104775</xdr:rowOff>
    </xdr:from>
    <xdr:to>
      <xdr:col>3</xdr:col>
      <xdr:colOff>485775</xdr:colOff>
      <xdr:row>17</xdr:row>
      <xdr:rowOff>8243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73B86BF4-19CB-4C54-8F46-5B0374481CA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733550" y="27717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200025</xdr:colOff>
      <xdr:row>9</xdr:row>
      <xdr:rowOff>180975</xdr:rowOff>
    </xdr:from>
    <xdr:to>
      <xdr:col>4</xdr:col>
      <xdr:colOff>171450</xdr:colOff>
      <xdr:row>12</xdr:row>
      <xdr:rowOff>84443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4070BA0-8461-4B3E-ADA1-F0BFDE5D22BC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028825" y="189547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476250</xdr:colOff>
      <xdr:row>13</xdr:row>
      <xdr:rowOff>161925</xdr:rowOff>
    </xdr:from>
    <xdr:to>
      <xdr:col>4</xdr:col>
      <xdr:colOff>447675</xdr:colOff>
      <xdr:row>16</xdr:row>
      <xdr:rowOff>65393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13FAB3A9-3D15-4B81-AEF5-B0FAF03B68E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305050" y="26384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5</xdr:col>
      <xdr:colOff>133350</xdr:colOff>
      <xdr:row>10</xdr:row>
      <xdr:rowOff>161925</xdr:rowOff>
    </xdr:from>
    <xdr:to>
      <xdr:col>6</xdr:col>
      <xdr:colOff>104775</xdr:colOff>
      <xdr:row>13</xdr:row>
      <xdr:rowOff>65393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96D08EA-3230-4604-9B0F-8BCC924F32C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181350" y="20669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6</xdr:col>
      <xdr:colOff>247650</xdr:colOff>
      <xdr:row>10</xdr:row>
      <xdr:rowOff>95250</xdr:rowOff>
    </xdr:from>
    <xdr:to>
      <xdr:col>7</xdr:col>
      <xdr:colOff>219075</xdr:colOff>
      <xdr:row>12</xdr:row>
      <xdr:rowOff>189218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497154B1-E466-4186-926C-AD548B3F6042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905250" y="200025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7</xdr:col>
      <xdr:colOff>28575</xdr:colOff>
      <xdr:row>12</xdr:row>
      <xdr:rowOff>152400</xdr:rowOff>
    </xdr:from>
    <xdr:to>
      <xdr:col>8</xdr:col>
      <xdr:colOff>0</xdr:colOff>
      <xdr:row>15</xdr:row>
      <xdr:rowOff>55868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4AC2D9A9-BC34-4DFC-8E0E-DA01D324008E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295775" y="2438400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7</xdr:col>
      <xdr:colOff>342900</xdr:colOff>
      <xdr:row>15</xdr:row>
      <xdr:rowOff>161925</xdr:rowOff>
    </xdr:from>
    <xdr:to>
      <xdr:col>8</xdr:col>
      <xdr:colOff>314325</xdr:colOff>
      <xdr:row>18</xdr:row>
      <xdr:rowOff>65393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8F6D46E5-6338-40D0-BDA5-82D3DD4A34D0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610100" y="3019425"/>
          <a:ext cx="581025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317500</xdr:colOff>
      <xdr:row>45</xdr:row>
      <xdr:rowOff>28575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8CD2CE-52B6-4D8F-8F84-8EFC1C073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72400" cy="8315325"/>
        </a:xfrm>
        <a:prstGeom prst="rect">
          <a:avLst/>
        </a:prstGeom>
      </xdr:spPr>
    </xdr:pic>
    <xdr:clientData/>
  </xdr:twoCellAnchor>
  <xdr:twoCellAnchor>
    <xdr:from>
      <xdr:col>2</xdr:col>
      <xdr:colOff>557893</xdr:colOff>
      <xdr:row>12</xdr:row>
      <xdr:rowOff>22195</xdr:rowOff>
    </xdr:from>
    <xdr:to>
      <xdr:col>12</xdr:col>
      <xdr:colOff>303321</xdr:colOff>
      <xdr:row>42</xdr:row>
      <xdr:rowOff>136071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E7248D40-7EBA-4776-B9CE-5C53FA525433}"/>
            </a:ext>
          </a:extLst>
        </xdr:cNvPr>
        <xdr:cNvCxnSpPr/>
      </xdr:nvCxnSpPr>
      <xdr:spPr>
        <a:xfrm flipH="1">
          <a:off x="1771175" y="2241612"/>
          <a:ext cx="5952398" cy="5662420"/>
        </a:xfrm>
        <a:prstGeom prst="line">
          <a:avLst/>
        </a:prstGeom>
        <a:ln w="57150"/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0</xdr:colOff>
      <xdr:row>0</xdr:row>
      <xdr:rowOff>0</xdr:rowOff>
    </xdr:from>
    <xdr:to>
      <xdr:col>6</xdr:col>
      <xdr:colOff>177800</xdr:colOff>
      <xdr:row>23</xdr:row>
      <xdr:rowOff>39234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605D016-8FAB-468A-82B2-46EDE15F53A7}"/>
            </a:ext>
          </a:extLst>
        </xdr:cNvPr>
        <xdr:cNvCxnSpPr/>
      </xdr:nvCxnSpPr>
      <xdr:spPr>
        <a:xfrm flipH="1">
          <a:off x="0" y="0"/>
          <a:ext cx="3835400" cy="4274684"/>
        </a:xfrm>
        <a:prstGeom prst="line">
          <a:avLst/>
        </a:prstGeom>
        <a:ln w="57150"/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189914</xdr:colOff>
      <xdr:row>7</xdr:row>
      <xdr:rowOff>105687</xdr:rowOff>
    </xdr:from>
    <xdr:to>
      <xdr:col>7</xdr:col>
      <xdr:colOff>290082</xdr:colOff>
      <xdr:row>11</xdr:row>
      <xdr:rowOff>158150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741E6355-E7A3-4149-9C80-982FDACD35C3}"/>
            </a:ext>
          </a:extLst>
        </xdr:cNvPr>
        <xdr:cNvSpPr txBox="1"/>
      </xdr:nvSpPr>
      <xdr:spPr>
        <a:xfrm flipH="1">
          <a:off x="3829759" y="1400347"/>
          <a:ext cx="706808" cy="79226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7</xdr:col>
      <xdr:colOff>198381</xdr:colOff>
      <xdr:row>32</xdr:row>
      <xdr:rowOff>55816</xdr:rowOff>
    </xdr:from>
    <xdr:to>
      <xdr:col>8</xdr:col>
      <xdr:colOff>350282</xdr:colOff>
      <xdr:row>36</xdr:row>
      <xdr:rowOff>136231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C622F52-606F-4715-8ECD-16048E8E479D}"/>
            </a:ext>
          </a:extLst>
        </xdr:cNvPr>
        <xdr:cNvSpPr txBox="1"/>
      </xdr:nvSpPr>
      <xdr:spPr>
        <a:xfrm>
          <a:off x="4465581" y="5948616"/>
          <a:ext cx="901201" cy="8170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1</xdr:col>
      <xdr:colOff>232863</xdr:colOff>
      <xdr:row>7</xdr:row>
      <xdr:rowOff>0</xdr:rowOff>
    </xdr:from>
    <xdr:to>
      <xdr:col>2</xdr:col>
      <xdr:colOff>384763</xdr:colOff>
      <xdr:row>11</xdr:row>
      <xdr:rowOff>80414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CBE11D89-F982-4B0B-8431-3644968BDB5E}"/>
            </a:ext>
          </a:extLst>
        </xdr:cNvPr>
        <xdr:cNvSpPr txBox="1"/>
      </xdr:nvSpPr>
      <xdr:spPr>
        <a:xfrm>
          <a:off x="842463" y="1289050"/>
          <a:ext cx="761500" cy="8170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5</xdr:col>
      <xdr:colOff>436745</xdr:colOff>
      <xdr:row>34</xdr:row>
      <xdr:rowOff>158272</xdr:rowOff>
    </xdr:from>
    <xdr:to>
      <xdr:col>6</xdr:col>
      <xdr:colOff>581478</xdr:colOff>
      <xdr:row>39</xdr:row>
      <xdr:rowOff>58974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A2CD9812-4CA8-4632-9932-A40301D50950}"/>
            </a:ext>
          </a:extLst>
        </xdr:cNvPr>
        <xdr:cNvSpPr txBox="1"/>
      </xdr:nvSpPr>
      <xdr:spPr>
        <a:xfrm>
          <a:off x="3484745" y="6419372"/>
          <a:ext cx="754333" cy="8214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5</xdr:col>
      <xdr:colOff>57861</xdr:colOff>
      <xdr:row>36</xdr:row>
      <xdr:rowOff>65501</xdr:rowOff>
    </xdr:from>
    <xdr:to>
      <xdr:col>6</xdr:col>
      <xdr:colOff>209762</xdr:colOff>
      <xdr:row>40</xdr:row>
      <xdr:rowOff>146934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93303B81-F4FF-4D00-98B4-1954EDF28C27}"/>
            </a:ext>
          </a:extLst>
        </xdr:cNvPr>
        <xdr:cNvSpPr txBox="1"/>
      </xdr:nvSpPr>
      <xdr:spPr>
        <a:xfrm>
          <a:off x="3105861" y="6694901"/>
          <a:ext cx="761501" cy="81803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3</xdr:col>
      <xdr:colOff>390109</xdr:colOff>
      <xdr:row>0</xdr:row>
      <xdr:rowOff>1</xdr:rowOff>
    </xdr:from>
    <xdr:to>
      <xdr:col>4</xdr:col>
      <xdr:colOff>349250</xdr:colOff>
      <xdr:row>3</xdr:row>
      <xdr:rowOff>1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286AB16E-0F84-4B69-BBDA-49DDD0130C44}"/>
            </a:ext>
          </a:extLst>
        </xdr:cNvPr>
        <xdr:cNvSpPr txBox="1"/>
      </xdr:nvSpPr>
      <xdr:spPr>
        <a:xfrm>
          <a:off x="2218909" y="1"/>
          <a:ext cx="568741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0</xdr:col>
      <xdr:colOff>437497</xdr:colOff>
      <xdr:row>11</xdr:row>
      <xdr:rowOff>139622</xdr:rowOff>
    </xdr:from>
    <xdr:to>
      <xdr:col>1</xdr:col>
      <xdr:colOff>292101</xdr:colOff>
      <xdr:row>14</xdr:row>
      <xdr:rowOff>38100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347EECE3-0CFE-419A-ACEE-7AFC8E7BE3B3}"/>
            </a:ext>
          </a:extLst>
        </xdr:cNvPr>
        <xdr:cNvSpPr txBox="1"/>
      </xdr:nvSpPr>
      <xdr:spPr>
        <a:xfrm>
          <a:off x="437497" y="2165272"/>
          <a:ext cx="464204" cy="45092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0</xdr:col>
      <xdr:colOff>472182</xdr:colOff>
      <xdr:row>8</xdr:row>
      <xdr:rowOff>150283</xdr:rowOff>
    </xdr:from>
    <xdr:to>
      <xdr:col>2</xdr:col>
      <xdr:colOff>828</xdr:colOff>
      <xdr:row>13</xdr:row>
      <xdr:rowOff>46547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3791AAB-0627-4420-A603-07C6ABFE261F}"/>
            </a:ext>
          </a:extLst>
        </xdr:cNvPr>
        <xdr:cNvSpPr txBox="1"/>
      </xdr:nvSpPr>
      <xdr:spPr>
        <a:xfrm>
          <a:off x="472182" y="1623483"/>
          <a:ext cx="747846" cy="8170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6</xdr:col>
      <xdr:colOff>135612</xdr:colOff>
      <xdr:row>14</xdr:row>
      <xdr:rowOff>175008</xdr:rowOff>
    </xdr:from>
    <xdr:to>
      <xdr:col>7</xdr:col>
      <xdr:colOff>235779</xdr:colOff>
      <xdr:row>20</xdr:row>
      <xdr:rowOff>41923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64DD03EE-99D1-41DD-A665-251F245A7AE3}"/>
            </a:ext>
          </a:extLst>
        </xdr:cNvPr>
        <xdr:cNvSpPr txBox="1"/>
      </xdr:nvSpPr>
      <xdr:spPr>
        <a:xfrm flipH="1">
          <a:off x="3775457" y="2764328"/>
          <a:ext cx="706807" cy="976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7</xdr:col>
      <xdr:colOff>118028</xdr:colOff>
      <xdr:row>0</xdr:row>
      <xdr:rowOff>62266</xdr:rowOff>
    </xdr:from>
    <xdr:to>
      <xdr:col>8</xdr:col>
      <xdr:colOff>113320</xdr:colOff>
      <xdr:row>4</xdr:row>
      <xdr:rowOff>112909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57913277-73D0-47EF-A3D1-3B450C0F01BC}"/>
            </a:ext>
          </a:extLst>
        </xdr:cNvPr>
        <xdr:cNvSpPr txBox="1"/>
      </xdr:nvSpPr>
      <xdr:spPr>
        <a:xfrm flipH="1">
          <a:off x="4364513" y="62266"/>
          <a:ext cx="742496" cy="7904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9</xdr:col>
      <xdr:colOff>100568</xdr:colOff>
      <xdr:row>14</xdr:row>
      <xdr:rowOff>87417</xdr:rowOff>
    </xdr:from>
    <xdr:to>
      <xdr:col>10</xdr:col>
      <xdr:colOff>200734</xdr:colOff>
      <xdr:row>18</xdr:row>
      <xdr:rowOff>138060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7D316D5D-AA1D-4227-BA4F-6BD986B84E4A}"/>
            </a:ext>
          </a:extLst>
        </xdr:cNvPr>
        <xdr:cNvSpPr txBox="1"/>
      </xdr:nvSpPr>
      <xdr:spPr>
        <a:xfrm flipH="1">
          <a:off x="5700898" y="2676737"/>
          <a:ext cx="706807" cy="7904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7</xdr:col>
      <xdr:colOff>532489</xdr:colOff>
      <xdr:row>17</xdr:row>
      <xdr:rowOff>51648</xdr:rowOff>
    </xdr:from>
    <xdr:to>
      <xdr:col>9</xdr:col>
      <xdr:colOff>16570</xdr:colOff>
      <xdr:row>21</xdr:row>
      <xdr:rowOff>102292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FE6C8F89-1FDE-4887-8BD1-49E8B0A14AA5}"/>
            </a:ext>
          </a:extLst>
        </xdr:cNvPr>
        <xdr:cNvSpPr txBox="1"/>
      </xdr:nvSpPr>
      <xdr:spPr>
        <a:xfrm flipH="1">
          <a:off x="4778974" y="3195823"/>
          <a:ext cx="837926" cy="790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5</xdr:col>
      <xdr:colOff>30963</xdr:colOff>
      <xdr:row>14</xdr:row>
      <xdr:rowOff>23912</xdr:rowOff>
    </xdr:from>
    <xdr:to>
      <xdr:col>6</xdr:col>
      <xdr:colOff>138297</xdr:colOff>
      <xdr:row>18</xdr:row>
      <xdr:rowOff>78993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D1508394-3DF7-4C34-AAC8-DD5D346FE0CF}"/>
            </a:ext>
          </a:extLst>
        </xdr:cNvPr>
        <xdr:cNvSpPr txBox="1"/>
      </xdr:nvSpPr>
      <xdr:spPr>
        <a:xfrm flipH="1">
          <a:off x="3064167" y="2613232"/>
          <a:ext cx="713975" cy="79488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2</xdr:col>
      <xdr:colOff>274588</xdr:colOff>
      <xdr:row>16</xdr:row>
      <xdr:rowOff>76248</xdr:rowOff>
    </xdr:from>
    <xdr:to>
      <xdr:col>3</xdr:col>
      <xdr:colOff>515319</xdr:colOff>
      <xdr:row>20</xdr:row>
      <xdr:rowOff>126892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9A848B67-A7B2-42DF-942E-A3EE9D9A61E2}"/>
            </a:ext>
          </a:extLst>
        </xdr:cNvPr>
        <xdr:cNvSpPr txBox="1"/>
      </xdr:nvSpPr>
      <xdr:spPr>
        <a:xfrm flipH="1">
          <a:off x="1487870" y="3035471"/>
          <a:ext cx="847371" cy="790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3</xdr:col>
      <xdr:colOff>140639</xdr:colOff>
      <xdr:row>11</xdr:row>
      <xdr:rowOff>14281</xdr:rowOff>
    </xdr:from>
    <xdr:to>
      <xdr:col>4</xdr:col>
      <xdr:colOff>240805</xdr:colOff>
      <xdr:row>16</xdr:row>
      <xdr:rowOff>66147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8AD42C97-0086-4E7B-B9F2-22546E730123}"/>
            </a:ext>
          </a:extLst>
        </xdr:cNvPr>
        <xdr:cNvSpPr txBox="1"/>
      </xdr:nvSpPr>
      <xdr:spPr>
        <a:xfrm flipH="1">
          <a:off x="1960561" y="2048747"/>
          <a:ext cx="706807" cy="976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4</xdr:col>
      <xdr:colOff>42231</xdr:colOff>
      <xdr:row>31</xdr:row>
      <xdr:rowOff>165546</xdr:rowOff>
    </xdr:from>
    <xdr:to>
      <xdr:col>5</xdr:col>
      <xdr:colOff>142398</xdr:colOff>
      <xdr:row>36</xdr:row>
      <xdr:rowOff>28618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04E38BD6-91D5-4663-A5EA-B1F9339241E4}"/>
            </a:ext>
          </a:extLst>
        </xdr:cNvPr>
        <xdr:cNvSpPr txBox="1"/>
      </xdr:nvSpPr>
      <xdr:spPr>
        <a:xfrm flipH="1">
          <a:off x="2468794" y="5899041"/>
          <a:ext cx="706808" cy="7878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175078</xdr:colOff>
      <xdr:row>22</xdr:row>
      <xdr:rowOff>182163</xdr:rowOff>
    </xdr:from>
    <xdr:to>
      <xdr:col>4</xdr:col>
      <xdr:colOff>282412</xdr:colOff>
      <xdr:row>27</xdr:row>
      <xdr:rowOff>52291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2A14C48A-D26A-4C65-A491-AF0DBE1991EE}"/>
            </a:ext>
          </a:extLst>
        </xdr:cNvPr>
        <xdr:cNvSpPr txBox="1"/>
      </xdr:nvSpPr>
      <xdr:spPr>
        <a:xfrm flipH="1">
          <a:off x="1995000" y="4251095"/>
          <a:ext cx="713975" cy="7948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454769</xdr:colOff>
      <xdr:row>29</xdr:row>
      <xdr:rowOff>1065</xdr:rowOff>
    </xdr:from>
    <xdr:to>
      <xdr:col>5</xdr:col>
      <xdr:colOff>562103</xdr:colOff>
      <xdr:row>33</xdr:row>
      <xdr:rowOff>51707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51BCBC62-D809-4661-B543-E9803CD52EC9}"/>
            </a:ext>
          </a:extLst>
        </xdr:cNvPr>
        <xdr:cNvSpPr txBox="1"/>
      </xdr:nvSpPr>
      <xdr:spPr>
        <a:xfrm flipH="1">
          <a:off x="2881332" y="5364657"/>
          <a:ext cx="713975" cy="7904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3</xdr:col>
      <xdr:colOff>246237</xdr:colOff>
      <xdr:row>27</xdr:row>
      <xdr:rowOff>35801</xdr:rowOff>
    </xdr:from>
    <xdr:to>
      <xdr:col>4</xdr:col>
      <xdr:colOff>353571</xdr:colOff>
      <xdr:row>31</xdr:row>
      <xdr:rowOff>90882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BD212CCA-B8F3-4F04-B3B8-E5AE9C0CF8D6}"/>
            </a:ext>
          </a:extLst>
        </xdr:cNvPr>
        <xdr:cNvSpPr txBox="1"/>
      </xdr:nvSpPr>
      <xdr:spPr>
        <a:xfrm flipH="1">
          <a:off x="2066159" y="5029490"/>
          <a:ext cx="713975" cy="79488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2</xdr:col>
      <xdr:colOff>61218</xdr:colOff>
      <xdr:row>22</xdr:row>
      <xdr:rowOff>154606</xdr:rowOff>
    </xdr:from>
    <xdr:to>
      <xdr:col>3</xdr:col>
      <xdr:colOff>161386</xdr:colOff>
      <xdr:row>27</xdr:row>
      <xdr:rowOff>20299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CEA67493-C80E-4882-9188-0C31F26AE7B8}"/>
            </a:ext>
          </a:extLst>
        </xdr:cNvPr>
        <xdr:cNvSpPr txBox="1"/>
      </xdr:nvSpPr>
      <xdr:spPr>
        <a:xfrm flipH="1">
          <a:off x="1274500" y="4223538"/>
          <a:ext cx="706808" cy="790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0</xdr:col>
      <xdr:colOff>3783</xdr:colOff>
      <xdr:row>12</xdr:row>
      <xdr:rowOff>100187</xdr:rowOff>
    </xdr:from>
    <xdr:to>
      <xdr:col>1</xdr:col>
      <xdr:colOff>142032</xdr:colOff>
      <xdr:row>16</xdr:row>
      <xdr:rowOff>181621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523B47D6-FED0-4C80-9841-4D535496755E}"/>
            </a:ext>
          </a:extLst>
        </xdr:cNvPr>
        <xdr:cNvSpPr txBox="1"/>
      </xdr:nvSpPr>
      <xdr:spPr>
        <a:xfrm>
          <a:off x="3783" y="2309987"/>
          <a:ext cx="747849" cy="81803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6</xdr:col>
      <xdr:colOff>385467</xdr:colOff>
      <xdr:row>34</xdr:row>
      <xdr:rowOff>52727</xdr:rowOff>
    </xdr:from>
    <xdr:to>
      <xdr:col>7</xdr:col>
      <xdr:colOff>523714</xdr:colOff>
      <xdr:row>38</xdr:row>
      <xdr:rowOff>129723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9F71911F-DC3B-4349-B9DD-32AFB23BB102}"/>
            </a:ext>
          </a:extLst>
        </xdr:cNvPr>
        <xdr:cNvSpPr txBox="1"/>
      </xdr:nvSpPr>
      <xdr:spPr>
        <a:xfrm>
          <a:off x="4043067" y="6313827"/>
          <a:ext cx="747847" cy="81359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4</xdr:col>
      <xdr:colOff>554733</xdr:colOff>
      <xdr:row>19</xdr:row>
      <xdr:rowOff>5090</xdr:rowOff>
    </xdr:from>
    <xdr:to>
      <xdr:col>6</xdr:col>
      <xdr:colOff>38813</xdr:colOff>
      <xdr:row>23</xdr:row>
      <xdr:rowOff>55732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A3983797-8E3E-4290-A7E3-AC62CF00B4C4}"/>
            </a:ext>
          </a:extLst>
        </xdr:cNvPr>
        <xdr:cNvSpPr txBox="1"/>
      </xdr:nvSpPr>
      <xdr:spPr>
        <a:xfrm flipH="1">
          <a:off x="2981296" y="3519168"/>
          <a:ext cx="697362" cy="79044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1</xdr:col>
      <xdr:colOff>179981</xdr:colOff>
      <xdr:row>31</xdr:row>
      <xdr:rowOff>149486</xdr:rowOff>
    </xdr:from>
    <xdr:to>
      <xdr:col>2</xdr:col>
      <xdr:colOff>270705</xdr:colOff>
      <xdr:row>36</xdr:row>
      <xdr:rowOff>12559</xdr:rowOff>
    </xdr:to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D57CC5B2-AB52-4CCA-A38E-F9457BBC161B}"/>
            </a:ext>
          </a:extLst>
        </xdr:cNvPr>
        <xdr:cNvSpPr txBox="1"/>
      </xdr:nvSpPr>
      <xdr:spPr>
        <a:xfrm flipH="1">
          <a:off x="786622" y="5882981"/>
          <a:ext cx="697365" cy="78783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341520</xdr:colOff>
      <xdr:row>36</xdr:row>
      <xdr:rowOff>34104</xdr:rowOff>
    </xdr:from>
    <xdr:to>
      <xdr:col>3</xdr:col>
      <xdr:colOff>441686</xdr:colOff>
      <xdr:row>40</xdr:row>
      <xdr:rowOff>82128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80017B4D-3DFA-4819-BA82-4105E81F1AB3}"/>
            </a:ext>
          </a:extLst>
        </xdr:cNvPr>
        <xdr:cNvSpPr txBox="1"/>
      </xdr:nvSpPr>
      <xdr:spPr>
        <a:xfrm flipH="1">
          <a:off x="1554802" y="6692356"/>
          <a:ext cx="706806" cy="78783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211165</xdr:colOff>
      <xdr:row>37</xdr:row>
      <xdr:rowOff>138147</xdr:rowOff>
    </xdr:from>
    <xdr:to>
      <xdr:col>2</xdr:col>
      <xdr:colOff>311333</xdr:colOff>
      <xdr:row>42</xdr:row>
      <xdr:rowOff>8278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F0A46256-20B6-42E2-BBCC-93D86E64B6B2}"/>
            </a:ext>
          </a:extLst>
        </xdr:cNvPr>
        <xdr:cNvSpPr txBox="1"/>
      </xdr:nvSpPr>
      <xdr:spPr>
        <a:xfrm flipH="1">
          <a:off x="817806" y="6981351"/>
          <a:ext cx="706809" cy="79488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2</xdr:col>
      <xdr:colOff>416244</xdr:colOff>
      <xdr:row>30</xdr:row>
      <xdr:rowOff>108606</xdr:rowOff>
    </xdr:from>
    <xdr:to>
      <xdr:col>3</xdr:col>
      <xdr:colOff>516412</xdr:colOff>
      <xdr:row>34</xdr:row>
      <xdr:rowOff>163686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F17CF1E2-2232-4575-8527-C3A23836CD59}"/>
            </a:ext>
          </a:extLst>
        </xdr:cNvPr>
        <xdr:cNvSpPr txBox="1"/>
      </xdr:nvSpPr>
      <xdr:spPr>
        <a:xfrm flipH="1">
          <a:off x="1629526" y="5657150"/>
          <a:ext cx="706808" cy="79488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149966</xdr:colOff>
      <xdr:row>26</xdr:row>
      <xdr:rowOff>170777</xdr:rowOff>
    </xdr:from>
    <xdr:to>
      <xdr:col>3</xdr:col>
      <xdr:colOff>250135</xdr:colOff>
      <xdr:row>31</xdr:row>
      <xdr:rowOff>43080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7FA208DE-9738-49D0-8840-38F7F7047F99}"/>
            </a:ext>
          </a:extLst>
        </xdr:cNvPr>
        <xdr:cNvSpPr txBox="1"/>
      </xdr:nvSpPr>
      <xdr:spPr>
        <a:xfrm flipH="1">
          <a:off x="1363248" y="4979515"/>
          <a:ext cx="706809" cy="7970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7</xdr:col>
      <xdr:colOff>138044</xdr:colOff>
      <xdr:row>20</xdr:row>
      <xdr:rowOff>82080</xdr:rowOff>
    </xdr:from>
    <xdr:to>
      <xdr:col>8</xdr:col>
      <xdr:colOff>97648</xdr:colOff>
      <xdr:row>24</xdr:row>
      <xdr:rowOff>139334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8DCBB1B7-B104-4D8D-9D1F-E12424AE3F08}"/>
            </a:ext>
          </a:extLst>
        </xdr:cNvPr>
        <xdr:cNvSpPr txBox="1"/>
      </xdr:nvSpPr>
      <xdr:spPr>
        <a:xfrm flipH="1">
          <a:off x="4384529" y="3781109"/>
          <a:ext cx="706808" cy="7970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2</xdr:col>
      <xdr:colOff>7716</xdr:colOff>
      <xdr:row>4</xdr:row>
      <xdr:rowOff>171450</xdr:rowOff>
    </xdr:from>
    <xdr:to>
      <xdr:col>2</xdr:col>
      <xdr:colOff>425450</xdr:colOff>
      <xdr:row>8</xdr:row>
      <xdr:rowOff>5438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7101A0B9-B0FF-4414-A89F-05669458BFA8}"/>
            </a:ext>
          </a:extLst>
        </xdr:cNvPr>
        <xdr:cNvSpPr txBox="1"/>
      </xdr:nvSpPr>
      <xdr:spPr>
        <a:xfrm>
          <a:off x="1226916" y="908050"/>
          <a:ext cx="417734" cy="57058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31750</xdr:colOff>
      <xdr:row>0</xdr:row>
      <xdr:rowOff>144119</xdr:rowOff>
    </xdr:from>
    <xdr:to>
      <xdr:col>3</xdr:col>
      <xdr:colOff>445551</xdr:colOff>
      <xdr:row>3</xdr:row>
      <xdr:rowOff>51484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813F4B6F-414E-431E-80DC-F5E3FFC89EA8}"/>
            </a:ext>
          </a:extLst>
        </xdr:cNvPr>
        <xdr:cNvSpPr txBox="1"/>
      </xdr:nvSpPr>
      <xdr:spPr>
        <a:xfrm>
          <a:off x="1860550" y="144119"/>
          <a:ext cx="413801" cy="4598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2</xdr:col>
      <xdr:colOff>570066</xdr:colOff>
      <xdr:row>3</xdr:row>
      <xdr:rowOff>21226</xdr:rowOff>
    </xdr:from>
    <xdr:to>
      <xdr:col>3</xdr:col>
      <xdr:colOff>374267</xdr:colOff>
      <xdr:row>5</xdr:row>
      <xdr:rowOff>120521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74E8E525-CF80-478B-A1D6-56D092E2000C}"/>
            </a:ext>
          </a:extLst>
        </xdr:cNvPr>
        <xdr:cNvSpPr txBox="1"/>
      </xdr:nvSpPr>
      <xdr:spPr>
        <a:xfrm>
          <a:off x="1789266" y="573676"/>
          <a:ext cx="413801" cy="4675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149532</xdr:colOff>
      <xdr:row>6</xdr:row>
      <xdr:rowOff>10722</xdr:rowOff>
    </xdr:from>
    <xdr:to>
      <xdr:col>3</xdr:col>
      <xdr:colOff>563333</xdr:colOff>
      <xdr:row>8</xdr:row>
      <xdr:rowOff>110017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8A2B5143-22A8-448F-B4D3-27542CBA85C7}"/>
            </a:ext>
          </a:extLst>
        </xdr:cNvPr>
        <xdr:cNvSpPr txBox="1"/>
      </xdr:nvSpPr>
      <xdr:spPr>
        <a:xfrm>
          <a:off x="1978332" y="1115622"/>
          <a:ext cx="413801" cy="4675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2</xdr:col>
      <xdr:colOff>295718</xdr:colOff>
      <xdr:row>4</xdr:row>
      <xdr:rowOff>79667</xdr:rowOff>
    </xdr:from>
    <xdr:to>
      <xdr:col>3</xdr:col>
      <xdr:colOff>96362</xdr:colOff>
      <xdr:row>6</xdr:row>
      <xdr:rowOff>174489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3B8DA1F8-16C7-4E28-8DF0-CCED5DCB1A13}"/>
            </a:ext>
          </a:extLst>
        </xdr:cNvPr>
        <xdr:cNvSpPr txBox="1"/>
      </xdr:nvSpPr>
      <xdr:spPr>
        <a:xfrm>
          <a:off x="1514918" y="816267"/>
          <a:ext cx="410244" cy="4631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8</xdr:col>
      <xdr:colOff>401581</xdr:colOff>
      <xdr:row>28</xdr:row>
      <xdr:rowOff>182817</xdr:rowOff>
    </xdr:from>
    <xdr:to>
      <xdr:col>9</xdr:col>
      <xdr:colOff>349250</xdr:colOff>
      <xdr:row>32</xdr:row>
      <xdr:rowOff>50801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FF244179-0AF6-4AB1-A4A3-9E8A9873C6FB}"/>
            </a:ext>
          </a:extLst>
        </xdr:cNvPr>
        <xdr:cNvSpPr txBox="1"/>
      </xdr:nvSpPr>
      <xdr:spPr>
        <a:xfrm>
          <a:off x="5418081" y="5339017"/>
          <a:ext cx="557269" cy="6045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9</xdr:col>
      <xdr:colOff>426981</xdr:colOff>
      <xdr:row>26</xdr:row>
      <xdr:rowOff>106617</xdr:rowOff>
    </xdr:from>
    <xdr:to>
      <xdr:col>10</xdr:col>
      <xdr:colOff>374650</xdr:colOff>
      <xdr:row>29</xdr:row>
      <xdr:rowOff>158751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9C90DB04-33DD-4233-8BB1-2EACA3FF4033}"/>
            </a:ext>
          </a:extLst>
        </xdr:cNvPr>
        <xdr:cNvSpPr txBox="1"/>
      </xdr:nvSpPr>
      <xdr:spPr>
        <a:xfrm>
          <a:off x="6053081" y="4894517"/>
          <a:ext cx="557269" cy="6045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9</xdr:col>
      <xdr:colOff>236481</xdr:colOff>
      <xdr:row>24</xdr:row>
      <xdr:rowOff>24067</xdr:rowOff>
    </xdr:from>
    <xdr:to>
      <xdr:col>10</xdr:col>
      <xdr:colOff>184150</xdr:colOff>
      <xdr:row>27</xdr:row>
      <xdr:rowOff>76201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9857F755-CA97-4B86-B700-EC01E89017A0}"/>
            </a:ext>
          </a:extLst>
        </xdr:cNvPr>
        <xdr:cNvSpPr txBox="1"/>
      </xdr:nvSpPr>
      <xdr:spPr>
        <a:xfrm>
          <a:off x="5862581" y="4443667"/>
          <a:ext cx="557269" cy="6045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8</xdr:col>
      <xdr:colOff>306331</xdr:colOff>
      <xdr:row>25</xdr:row>
      <xdr:rowOff>157417</xdr:rowOff>
    </xdr:from>
    <xdr:to>
      <xdr:col>9</xdr:col>
      <xdr:colOff>254000</xdr:colOff>
      <xdr:row>29</xdr:row>
      <xdr:rowOff>25401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324DBB89-8B7E-476E-9920-5524C053BEC4}"/>
            </a:ext>
          </a:extLst>
        </xdr:cNvPr>
        <xdr:cNvSpPr txBox="1"/>
      </xdr:nvSpPr>
      <xdr:spPr>
        <a:xfrm>
          <a:off x="5322831" y="4761167"/>
          <a:ext cx="557269" cy="6045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11</xdr:col>
      <xdr:colOff>45981</xdr:colOff>
      <xdr:row>21</xdr:row>
      <xdr:rowOff>30417</xdr:rowOff>
    </xdr:from>
    <xdr:to>
      <xdr:col>11</xdr:col>
      <xdr:colOff>603250</xdr:colOff>
      <xdr:row>24</xdr:row>
      <xdr:rowOff>82551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6433B6A5-CFE8-46F1-BB00-26AD6F3B7181}"/>
            </a:ext>
          </a:extLst>
        </xdr:cNvPr>
        <xdr:cNvSpPr txBox="1"/>
      </xdr:nvSpPr>
      <xdr:spPr>
        <a:xfrm>
          <a:off x="6891281" y="3897567"/>
          <a:ext cx="557269" cy="6045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  <xdr:twoCellAnchor>
    <xdr:from>
      <xdr:col>10</xdr:col>
      <xdr:colOff>115831</xdr:colOff>
      <xdr:row>20</xdr:row>
      <xdr:rowOff>170117</xdr:rowOff>
    </xdr:from>
    <xdr:to>
      <xdr:col>11</xdr:col>
      <xdr:colOff>63500</xdr:colOff>
      <xdr:row>24</xdr:row>
      <xdr:rowOff>38101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354A2B25-55D8-403F-A7DC-6D319D4D41DE}"/>
            </a:ext>
          </a:extLst>
        </xdr:cNvPr>
        <xdr:cNvSpPr txBox="1"/>
      </xdr:nvSpPr>
      <xdr:spPr>
        <a:xfrm>
          <a:off x="6351531" y="3853117"/>
          <a:ext cx="557269" cy="6045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10</xdr:col>
      <xdr:colOff>141231</xdr:colOff>
      <xdr:row>24</xdr:row>
      <xdr:rowOff>5017</xdr:rowOff>
    </xdr:from>
    <xdr:to>
      <xdr:col>11</xdr:col>
      <xdr:colOff>88900</xdr:colOff>
      <xdr:row>27</xdr:row>
      <xdr:rowOff>57151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7E84456-16A4-4050-B628-AB3DF14615F1}"/>
            </a:ext>
          </a:extLst>
        </xdr:cNvPr>
        <xdr:cNvSpPr txBox="1"/>
      </xdr:nvSpPr>
      <xdr:spPr>
        <a:xfrm>
          <a:off x="6376931" y="4424617"/>
          <a:ext cx="557269" cy="6045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11</xdr:col>
      <xdr:colOff>325381</xdr:colOff>
      <xdr:row>19</xdr:row>
      <xdr:rowOff>11367</xdr:rowOff>
    </xdr:from>
    <xdr:to>
      <xdr:col>12</xdr:col>
      <xdr:colOff>273050</xdr:colOff>
      <xdr:row>22</xdr:row>
      <xdr:rowOff>63501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6F8BB794-418D-4CAF-8E4F-3F0330172516}"/>
            </a:ext>
          </a:extLst>
        </xdr:cNvPr>
        <xdr:cNvSpPr txBox="1"/>
      </xdr:nvSpPr>
      <xdr:spPr>
        <a:xfrm>
          <a:off x="7170681" y="3510217"/>
          <a:ext cx="557269" cy="6045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23</a:t>
          </a:r>
        </a:p>
      </xdr:txBody>
    </xdr:sp>
    <xdr:clientData/>
  </xdr:twoCellAnchor>
  <xdr:twoCellAnchor>
    <xdr:from>
      <xdr:col>10</xdr:col>
      <xdr:colOff>376181</xdr:colOff>
      <xdr:row>17</xdr:row>
      <xdr:rowOff>112967</xdr:rowOff>
    </xdr:from>
    <xdr:to>
      <xdr:col>11</xdr:col>
      <xdr:colOff>323850</xdr:colOff>
      <xdr:row>20</xdr:row>
      <xdr:rowOff>165101</xdr:rowOff>
    </xdr:to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BFD862DA-5975-4277-8182-C0C0425F00CC}"/>
            </a:ext>
          </a:extLst>
        </xdr:cNvPr>
        <xdr:cNvSpPr txBox="1"/>
      </xdr:nvSpPr>
      <xdr:spPr>
        <a:xfrm>
          <a:off x="6611881" y="3243517"/>
          <a:ext cx="557269" cy="60458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22</a:t>
          </a:r>
        </a:p>
      </xdr:txBody>
    </xdr:sp>
    <xdr:clientData/>
  </xdr:twoCellAnchor>
  <xdr:twoCellAnchor>
    <xdr:from>
      <xdr:col>8</xdr:col>
      <xdr:colOff>307418</xdr:colOff>
      <xdr:row>7</xdr:row>
      <xdr:rowOff>148084</xdr:rowOff>
    </xdr:from>
    <xdr:to>
      <xdr:col>9</xdr:col>
      <xdr:colOff>443273</xdr:colOff>
      <xdr:row>12</xdr:row>
      <xdr:rowOff>13776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275B1F4F-A09F-4788-8134-2FF645FCEA39}"/>
            </a:ext>
          </a:extLst>
        </xdr:cNvPr>
        <xdr:cNvSpPr txBox="1"/>
      </xdr:nvSpPr>
      <xdr:spPr>
        <a:xfrm flipH="1">
          <a:off x="5301107" y="1442744"/>
          <a:ext cx="742496" cy="7904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  <xdr:twoCellAnchor>
    <xdr:from>
      <xdr:col>9</xdr:col>
      <xdr:colOff>23332</xdr:colOff>
      <xdr:row>4</xdr:row>
      <xdr:rowOff>26756</xdr:rowOff>
    </xdr:from>
    <xdr:to>
      <xdr:col>10</xdr:col>
      <xdr:colOff>159187</xdr:colOff>
      <xdr:row>8</xdr:row>
      <xdr:rowOff>77399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E4201D34-BC8C-4361-BC6A-F386F6917E31}"/>
            </a:ext>
          </a:extLst>
        </xdr:cNvPr>
        <xdr:cNvSpPr txBox="1"/>
      </xdr:nvSpPr>
      <xdr:spPr>
        <a:xfrm flipH="1">
          <a:off x="5623662" y="766562"/>
          <a:ext cx="742496" cy="7904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22</a:t>
          </a:r>
        </a:p>
      </xdr:txBody>
    </xdr:sp>
    <xdr:clientData/>
  </xdr:twoCellAnchor>
  <xdr:twoCellAnchor>
    <xdr:from>
      <xdr:col>10</xdr:col>
      <xdr:colOff>308897</xdr:colOff>
      <xdr:row>5</xdr:row>
      <xdr:rowOff>90380</xdr:rowOff>
    </xdr:from>
    <xdr:to>
      <xdr:col>11</xdr:col>
      <xdr:colOff>444752</xdr:colOff>
      <xdr:row>9</xdr:row>
      <xdr:rowOff>141023</xdr:rowOff>
    </xdr:to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A8DEA59F-0768-4CA4-9F23-104E1C888522}"/>
            </a:ext>
          </a:extLst>
        </xdr:cNvPr>
        <xdr:cNvSpPr txBox="1"/>
      </xdr:nvSpPr>
      <xdr:spPr>
        <a:xfrm flipH="1">
          <a:off x="6515868" y="1015137"/>
          <a:ext cx="742496" cy="7904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23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457200</xdr:colOff>
      <xdr:row>44</xdr:row>
      <xdr:rowOff>66675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3BA0CB-0573-4EDE-9897-D4A5CBEB9A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43825" cy="806529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</xdr:row>
      <xdr:rowOff>154781</xdr:rowOff>
    </xdr:from>
    <xdr:to>
      <xdr:col>12</xdr:col>
      <xdr:colOff>428625</xdr:colOff>
      <xdr:row>19</xdr:row>
      <xdr:rowOff>71438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4B77B1D4-C884-4F7C-8207-EC5481847E37}"/>
            </a:ext>
          </a:extLst>
        </xdr:cNvPr>
        <xdr:cNvCxnSpPr/>
      </xdr:nvCxnSpPr>
      <xdr:spPr>
        <a:xfrm flipH="1">
          <a:off x="0" y="511969"/>
          <a:ext cx="7715250" cy="2952750"/>
        </a:xfrm>
        <a:prstGeom prst="line">
          <a:avLst/>
        </a:prstGeom>
        <a:ln w="57150"/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281018</xdr:colOff>
      <xdr:row>11</xdr:row>
      <xdr:rowOff>3302</xdr:rowOff>
    </xdr:from>
    <xdr:to>
      <xdr:col>2</xdr:col>
      <xdr:colOff>238124</xdr:colOff>
      <xdr:row>14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7BF39B82-69F3-42E4-A806-7B9F2F55124F}"/>
            </a:ext>
          </a:extLst>
        </xdr:cNvPr>
        <xdr:cNvSpPr txBox="1"/>
      </xdr:nvSpPr>
      <xdr:spPr>
        <a:xfrm>
          <a:off x="888237" y="1967833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0</xdr:colOff>
      <xdr:row>18</xdr:row>
      <xdr:rowOff>71437</xdr:rowOff>
    </xdr:from>
    <xdr:to>
      <xdr:col>12</xdr:col>
      <xdr:colOff>404813</xdr:colOff>
      <xdr:row>38</xdr:row>
      <xdr:rowOff>104775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44432E2E-84DE-404F-89F5-17464AC5628E}"/>
            </a:ext>
          </a:extLst>
        </xdr:cNvPr>
        <xdr:cNvCxnSpPr/>
      </xdr:nvCxnSpPr>
      <xdr:spPr>
        <a:xfrm flipH="1">
          <a:off x="0" y="3286125"/>
          <a:ext cx="7691438" cy="3605213"/>
        </a:xfrm>
        <a:prstGeom prst="line">
          <a:avLst/>
        </a:prstGeom>
        <a:ln w="57150"/>
      </xdr:spPr>
      <xdr:style>
        <a:lnRef idx="3">
          <a:schemeClr val="accent1"/>
        </a:lnRef>
        <a:fillRef idx="0">
          <a:schemeClr val="accent1"/>
        </a:fillRef>
        <a:effectRef idx="2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588200</xdr:colOff>
      <xdr:row>1</xdr:row>
      <xdr:rowOff>36639</xdr:rowOff>
    </xdr:from>
    <xdr:to>
      <xdr:col>8</xdr:col>
      <xdr:colOff>545306</xdr:colOff>
      <xdr:row>4</xdr:row>
      <xdr:rowOff>33338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4B71AC6-E213-4919-8D3F-05942423CAFB}"/>
            </a:ext>
          </a:extLst>
        </xdr:cNvPr>
        <xdr:cNvSpPr txBox="1"/>
      </xdr:nvSpPr>
      <xdr:spPr>
        <a:xfrm>
          <a:off x="4838731" y="215233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9</xdr:col>
      <xdr:colOff>145287</xdr:colOff>
      <xdr:row>3</xdr:row>
      <xdr:rowOff>117602</xdr:rowOff>
    </xdr:from>
    <xdr:to>
      <xdr:col>10</xdr:col>
      <xdr:colOff>102393</xdr:colOff>
      <xdr:row>6</xdr:row>
      <xdr:rowOff>114300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61285C87-9F71-4808-B847-1465D7F1CC6F}"/>
            </a:ext>
          </a:extLst>
        </xdr:cNvPr>
        <xdr:cNvSpPr txBox="1"/>
      </xdr:nvSpPr>
      <xdr:spPr>
        <a:xfrm>
          <a:off x="5610256" y="653383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10</xdr:col>
      <xdr:colOff>273874</xdr:colOff>
      <xdr:row>2</xdr:row>
      <xdr:rowOff>127126</xdr:rowOff>
    </xdr:from>
    <xdr:to>
      <xdr:col>11</xdr:col>
      <xdr:colOff>230981</xdr:colOff>
      <xdr:row>5</xdr:row>
      <xdr:rowOff>123825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45FBF8BD-A8DB-45B1-8F50-66F8C4EF1191}"/>
            </a:ext>
          </a:extLst>
        </xdr:cNvPr>
        <xdr:cNvSpPr txBox="1"/>
      </xdr:nvSpPr>
      <xdr:spPr>
        <a:xfrm>
          <a:off x="6346062" y="484314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7</xdr:col>
      <xdr:colOff>592962</xdr:colOff>
      <xdr:row>4</xdr:row>
      <xdr:rowOff>124745</xdr:rowOff>
    </xdr:from>
    <xdr:to>
      <xdr:col>8</xdr:col>
      <xdr:colOff>550068</xdr:colOff>
      <xdr:row>7</xdr:row>
      <xdr:rowOff>121444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BB97B0F2-70E5-4490-AE6F-A419992C37E5}"/>
            </a:ext>
          </a:extLst>
        </xdr:cNvPr>
        <xdr:cNvSpPr txBox="1"/>
      </xdr:nvSpPr>
      <xdr:spPr>
        <a:xfrm>
          <a:off x="4843493" y="839120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6</xdr:col>
      <xdr:colOff>245299</xdr:colOff>
      <xdr:row>3</xdr:row>
      <xdr:rowOff>27115</xdr:rowOff>
    </xdr:from>
    <xdr:to>
      <xdr:col>7</xdr:col>
      <xdr:colOff>202406</xdr:colOff>
      <xdr:row>6</xdr:row>
      <xdr:rowOff>23813</xdr:rowOff>
    </xdr:to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AAE517E0-D563-46F3-9911-F9FE88A68CB3}"/>
            </a:ext>
          </a:extLst>
        </xdr:cNvPr>
        <xdr:cNvSpPr txBox="1"/>
      </xdr:nvSpPr>
      <xdr:spPr>
        <a:xfrm>
          <a:off x="3888612" y="562896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4</xdr:col>
      <xdr:colOff>16699</xdr:colOff>
      <xdr:row>6</xdr:row>
      <xdr:rowOff>167608</xdr:rowOff>
    </xdr:from>
    <xdr:to>
      <xdr:col>4</xdr:col>
      <xdr:colOff>581024</xdr:colOff>
      <xdr:row>9</xdr:row>
      <xdr:rowOff>164307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09BB02C8-8B44-44BD-B2CE-34361F3F8C9C}"/>
            </a:ext>
          </a:extLst>
        </xdr:cNvPr>
        <xdr:cNvSpPr txBox="1"/>
      </xdr:nvSpPr>
      <xdr:spPr>
        <a:xfrm>
          <a:off x="2445574" y="1239171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2</xdr:col>
      <xdr:colOff>359599</xdr:colOff>
      <xdr:row>8</xdr:row>
      <xdr:rowOff>58070</xdr:rowOff>
    </xdr:from>
    <xdr:to>
      <xdr:col>3</xdr:col>
      <xdr:colOff>316706</xdr:colOff>
      <xdr:row>11</xdr:row>
      <xdr:rowOff>54769</xdr:rowOff>
    </xdr:to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2561B97C-0D01-4D37-8F79-BB8C6E9C4164}"/>
            </a:ext>
          </a:extLst>
        </xdr:cNvPr>
        <xdr:cNvSpPr txBox="1"/>
      </xdr:nvSpPr>
      <xdr:spPr>
        <a:xfrm>
          <a:off x="1574037" y="1486820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3</xdr:col>
      <xdr:colOff>285781</xdr:colOff>
      <xdr:row>10</xdr:row>
      <xdr:rowOff>91407</xdr:rowOff>
    </xdr:from>
    <xdr:to>
      <xdr:col>4</xdr:col>
      <xdr:colOff>242887</xdr:colOff>
      <xdr:row>13</xdr:row>
      <xdr:rowOff>88106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E0310FE6-B1F6-4CAE-BE6B-F5247723073C}"/>
            </a:ext>
          </a:extLst>
        </xdr:cNvPr>
        <xdr:cNvSpPr txBox="1"/>
      </xdr:nvSpPr>
      <xdr:spPr>
        <a:xfrm>
          <a:off x="2107437" y="1877345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33368</xdr:colOff>
      <xdr:row>9</xdr:row>
      <xdr:rowOff>100933</xdr:rowOff>
    </xdr:from>
    <xdr:to>
      <xdr:col>2</xdr:col>
      <xdr:colOff>597693</xdr:colOff>
      <xdr:row>12</xdr:row>
      <xdr:rowOff>97632</xdr:rowOff>
    </xdr:to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C2732240-AB07-4A20-BDCF-5F3244C6D1DE}"/>
            </a:ext>
          </a:extLst>
        </xdr:cNvPr>
        <xdr:cNvSpPr txBox="1"/>
      </xdr:nvSpPr>
      <xdr:spPr>
        <a:xfrm>
          <a:off x="1247806" y="1708277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9</xdr:col>
      <xdr:colOff>216724</xdr:colOff>
      <xdr:row>0</xdr:row>
      <xdr:rowOff>141414</xdr:rowOff>
    </xdr:from>
    <xdr:to>
      <xdr:col>10</xdr:col>
      <xdr:colOff>173830</xdr:colOff>
      <xdr:row>3</xdr:row>
      <xdr:rowOff>138113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70E85D2-D5C0-4EE8-A6D2-1B1B95E5E687}"/>
            </a:ext>
          </a:extLst>
        </xdr:cNvPr>
        <xdr:cNvSpPr txBox="1"/>
      </xdr:nvSpPr>
      <xdr:spPr>
        <a:xfrm>
          <a:off x="5681693" y="141414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5</xdr:col>
      <xdr:colOff>497712</xdr:colOff>
      <xdr:row>6</xdr:row>
      <xdr:rowOff>5682</xdr:rowOff>
    </xdr:from>
    <xdr:to>
      <xdr:col>6</xdr:col>
      <xdr:colOff>454818</xdr:colOff>
      <xdr:row>9</xdr:row>
      <xdr:rowOff>2381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1C394B7-1AF6-4D6E-9A9E-A9149CA41ED4}"/>
            </a:ext>
          </a:extLst>
        </xdr:cNvPr>
        <xdr:cNvSpPr txBox="1"/>
      </xdr:nvSpPr>
      <xdr:spPr>
        <a:xfrm>
          <a:off x="3533806" y="1077245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9</xdr:col>
      <xdr:colOff>90518</xdr:colOff>
      <xdr:row>31</xdr:row>
      <xdr:rowOff>98552</xdr:rowOff>
    </xdr:from>
    <xdr:to>
      <xdr:col>10</xdr:col>
      <xdr:colOff>47624</xdr:colOff>
      <xdr:row>34</xdr:row>
      <xdr:rowOff>95250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24C03811-D3AA-415D-A585-58886B21E4C2}"/>
            </a:ext>
          </a:extLst>
        </xdr:cNvPr>
        <xdr:cNvSpPr txBox="1"/>
      </xdr:nvSpPr>
      <xdr:spPr>
        <a:xfrm>
          <a:off x="5555487" y="5634958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28</a:t>
          </a:r>
        </a:p>
      </xdr:txBody>
    </xdr:sp>
    <xdr:clientData/>
  </xdr:twoCellAnchor>
  <xdr:twoCellAnchor>
    <xdr:from>
      <xdr:col>7</xdr:col>
      <xdr:colOff>302450</xdr:colOff>
      <xdr:row>29</xdr:row>
      <xdr:rowOff>48545</xdr:rowOff>
    </xdr:from>
    <xdr:to>
      <xdr:col>8</xdr:col>
      <xdr:colOff>259556</xdr:colOff>
      <xdr:row>32</xdr:row>
      <xdr:rowOff>45244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73A83B81-5388-4ACE-A093-5FF8A17CD653}"/>
            </a:ext>
          </a:extLst>
        </xdr:cNvPr>
        <xdr:cNvSpPr txBox="1"/>
      </xdr:nvSpPr>
      <xdr:spPr>
        <a:xfrm>
          <a:off x="4552981" y="5227764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26</a:t>
          </a:r>
        </a:p>
      </xdr:txBody>
    </xdr:sp>
    <xdr:clientData/>
  </xdr:twoCellAnchor>
  <xdr:twoCellAnchor>
    <xdr:from>
      <xdr:col>9</xdr:col>
      <xdr:colOff>38130</xdr:colOff>
      <xdr:row>24</xdr:row>
      <xdr:rowOff>177133</xdr:rowOff>
    </xdr:from>
    <xdr:to>
      <xdr:col>9</xdr:col>
      <xdr:colOff>602455</xdr:colOff>
      <xdr:row>27</xdr:row>
      <xdr:rowOff>173832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9701EBF6-63FA-400C-8FAA-D67BF909D4B3}"/>
            </a:ext>
          </a:extLst>
        </xdr:cNvPr>
        <xdr:cNvSpPr txBox="1"/>
      </xdr:nvSpPr>
      <xdr:spPr>
        <a:xfrm>
          <a:off x="5503099" y="4463383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29</a:t>
          </a:r>
        </a:p>
      </xdr:txBody>
    </xdr:sp>
    <xdr:clientData/>
  </xdr:twoCellAnchor>
  <xdr:twoCellAnchor>
    <xdr:from>
      <xdr:col>9</xdr:col>
      <xdr:colOff>392937</xdr:colOff>
      <xdr:row>26</xdr:row>
      <xdr:rowOff>174751</xdr:rowOff>
    </xdr:from>
    <xdr:to>
      <xdr:col>10</xdr:col>
      <xdr:colOff>350043</xdr:colOff>
      <xdr:row>29</xdr:row>
      <xdr:rowOff>171450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8F72B83A-C977-4DE8-8487-D105B3E733BA}"/>
            </a:ext>
          </a:extLst>
        </xdr:cNvPr>
        <xdr:cNvSpPr txBox="1"/>
      </xdr:nvSpPr>
      <xdr:spPr>
        <a:xfrm>
          <a:off x="5857906" y="4818189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30</a:t>
          </a:r>
        </a:p>
      </xdr:txBody>
    </xdr:sp>
    <xdr:clientData/>
  </xdr:twoCellAnchor>
  <xdr:twoCellAnchor>
    <xdr:from>
      <xdr:col>9</xdr:col>
      <xdr:colOff>342930</xdr:colOff>
      <xdr:row>24</xdr:row>
      <xdr:rowOff>17589</xdr:rowOff>
    </xdr:from>
    <xdr:to>
      <xdr:col>10</xdr:col>
      <xdr:colOff>300036</xdr:colOff>
      <xdr:row>27</xdr:row>
      <xdr:rowOff>14288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91A1DB3B-D46E-457B-A94D-53F164921CB8}"/>
            </a:ext>
          </a:extLst>
        </xdr:cNvPr>
        <xdr:cNvSpPr txBox="1"/>
      </xdr:nvSpPr>
      <xdr:spPr>
        <a:xfrm>
          <a:off x="5807899" y="4303839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31</a:t>
          </a:r>
        </a:p>
      </xdr:txBody>
    </xdr:sp>
    <xdr:clientData/>
  </xdr:twoCellAnchor>
  <xdr:twoCellAnchor>
    <xdr:from>
      <xdr:col>10</xdr:col>
      <xdr:colOff>185767</xdr:colOff>
      <xdr:row>24</xdr:row>
      <xdr:rowOff>50926</xdr:rowOff>
    </xdr:from>
    <xdr:to>
      <xdr:col>11</xdr:col>
      <xdr:colOff>142874</xdr:colOff>
      <xdr:row>27</xdr:row>
      <xdr:rowOff>47625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9E8E4F0A-6678-448B-B8EF-D7B9B82D16FB}"/>
            </a:ext>
          </a:extLst>
        </xdr:cNvPr>
        <xdr:cNvSpPr txBox="1"/>
      </xdr:nvSpPr>
      <xdr:spPr>
        <a:xfrm>
          <a:off x="6257955" y="4337176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32</a:t>
          </a:r>
        </a:p>
      </xdr:txBody>
    </xdr:sp>
    <xdr:clientData/>
  </xdr:twoCellAnchor>
  <xdr:twoCellAnchor>
    <xdr:from>
      <xdr:col>10</xdr:col>
      <xdr:colOff>481042</xdr:colOff>
      <xdr:row>23</xdr:row>
      <xdr:rowOff>921</xdr:rowOff>
    </xdr:from>
    <xdr:to>
      <xdr:col>11</xdr:col>
      <xdr:colOff>438149</xdr:colOff>
      <xdr:row>25</xdr:row>
      <xdr:rowOff>176213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BE24F62A-A18D-4B00-8E2A-0B1D95821D5B}"/>
            </a:ext>
          </a:extLst>
        </xdr:cNvPr>
        <xdr:cNvSpPr txBox="1"/>
      </xdr:nvSpPr>
      <xdr:spPr>
        <a:xfrm>
          <a:off x="6553230" y="4108577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33</a:t>
          </a:r>
        </a:p>
      </xdr:txBody>
    </xdr:sp>
    <xdr:clientData/>
  </xdr:twoCellAnchor>
  <xdr:twoCellAnchor>
    <xdr:from>
      <xdr:col>11</xdr:col>
      <xdr:colOff>442943</xdr:colOff>
      <xdr:row>22</xdr:row>
      <xdr:rowOff>153320</xdr:rowOff>
    </xdr:from>
    <xdr:to>
      <xdr:col>12</xdr:col>
      <xdr:colOff>400049</xdr:colOff>
      <xdr:row>25</xdr:row>
      <xdr:rowOff>150019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D7D58A98-356F-4025-A0E5-3BD4DA08E8DC}"/>
            </a:ext>
          </a:extLst>
        </xdr:cNvPr>
        <xdr:cNvSpPr txBox="1"/>
      </xdr:nvSpPr>
      <xdr:spPr>
        <a:xfrm>
          <a:off x="7122349" y="4082383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35</a:t>
          </a:r>
        </a:p>
      </xdr:txBody>
    </xdr:sp>
    <xdr:clientData/>
  </xdr:twoCellAnchor>
  <xdr:twoCellAnchor>
    <xdr:from>
      <xdr:col>5</xdr:col>
      <xdr:colOff>7175</xdr:colOff>
      <xdr:row>5</xdr:row>
      <xdr:rowOff>86645</xdr:rowOff>
    </xdr:from>
    <xdr:to>
      <xdr:col>5</xdr:col>
      <xdr:colOff>571500</xdr:colOff>
      <xdr:row>8</xdr:row>
      <xdr:rowOff>83344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7F61E8E6-72CC-498B-B086-7DF1E9A8923D}"/>
            </a:ext>
          </a:extLst>
        </xdr:cNvPr>
        <xdr:cNvSpPr txBox="1"/>
      </xdr:nvSpPr>
      <xdr:spPr>
        <a:xfrm>
          <a:off x="3043269" y="979614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8</xdr:col>
      <xdr:colOff>195294</xdr:colOff>
      <xdr:row>33</xdr:row>
      <xdr:rowOff>72358</xdr:rowOff>
    </xdr:from>
    <xdr:to>
      <xdr:col>9</xdr:col>
      <xdr:colOff>152400</xdr:colOff>
      <xdr:row>36</xdr:row>
      <xdr:rowOff>69057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3805A827-EE58-4335-9C4F-CF376E0D4ACE}"/>
            </a:ext>
          </a:extLst>
        </xdr:cNvPr>
        <xdr:cNvSpPr txBox="1"/>
      </xdr:nvSpPr>
      <xdr:spPr>
        <a:xfrm>
          <a:off x="5053044" y="5965952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27</a:t>
          </a:r>
        </a:p>
      </xdr:txBody>
    </xdr:sp>
    <xdr:clientData/>
  </xdr:twoCellAnchor>
  <xdr:twoCellAnchor>
    <xdr:from>
      <xdr:col>4</xdr:col>
      <xdr:colOff>425230</xdr:colOff>
      <xdr:row>34</xdr:row>
      <xdr:rowOff>155936</xdr:rowOff>
    </xdr:from>
    <xdr:to>
      <xdr:col>5</xdr:col>
      <xdr:colOff>382336</xdr:colOff>
      <xdr:row>37</xdr:row>
      <xdr:rowOff>152634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39F6F171-A27D-4A60-8AD5-C12A1CA488A5}"/>
            </a:ext>
          </a:extLst>
        </xdr:cNvPr>
        <xdr:cNvSpPr txBox="1"/>
      </xdr:nvSpPr>
      <xdr:spPr>
        <a:xfrm>
          <a:off x="2878498" y="6474960"/>
          <a:ext cx="570423" cy="5542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  <xdr:twoCellAnchor>
    <xdr:from>
      <xdr:col>2</xdr:col>
      <xdr:colOff>273875</xdr:colOff>
      <xdr:row>38</xdr:row>
      <xdr:rowOff>79502</xdr:rowOff>
    </xdr:from>
    <xdr:to>
      <xdr:col>3</xdr:col>
      <xdr:colOff>230982</xdr:colOff>
      <xdr:row>41</xdr:row>
      <xdr:rowOff>76201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94F06656-5E74-4B41-9E47-1D79130448D7}"/>
            </a:ext>
          </a:extLst>
        </xdr:cNvPr>
        <xdr:cNvSpPr txBox="1"/>
      </xdr:nvSpPr>
      <xdr:spPr>
        <a:xfrm>
          <a:off x="1488313" y="6866065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3</xdr:col>
      <xdr:colOff>484664</xdr:colOff>
      <xdr:row>36</xdr:row>
      <xdr:rowOff>33274</xdr:rowOff>
    </xdr:from>
    <xdr:to>
      <xdr:col>4</xdr:col>
      <xdr:colOff>441770</xdr:colOff>
      <xdr:row>39</xdr:row>
      <xdr:rowOff>29973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ABFD54E6-C975-4F5F-B9D4-51A66023A14B}"/>
            </a:ext>
          </a:extLst>
        </xdr:cNvPr>
        <xdr:cNvSpPr txBox="1"/>
      </xdr:nvSpPr>
      <xdr:spPr>
        <a:xfrm>
          <a:off x="2313464" y="6616954"/>
          <a:ext cx="566706" cy="545339"/>
        </a:xfrm>
        <a:prstGeom prst="rect">
          <a:avLst/>
        </a:prstGeom>
        <a:noFill/>
        <a:ln w="1270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5</xdr:col>
      <xdr:colOff>292925</xdr:colOff>
      <xdr:row>37</xdr:row>
      <xdr:rowOff>158083</xdr:rowOff>
    </xdr:from>
    <xdr:to>
      <xdr:col>6</xdr:col>
      <xdr:colOff>250031</xdr:colOff>
      <xdr:row>40</xdr:row>
      <xdr:rowOff>154782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ADC66408-E637-44C0-99E3-6A4B3B26C995}"/>
            </a:ext>
          </a:extLst>
        </xdr:cNvPr>
        <xdr:cNvSpPr txBox="1"/>
      </xdr:nvSpPr>
      <xdr:spPr>
        <a:xfrm>
          <a:off x="3329019" y="6766052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22</a:t>
          </a:r>
        </a:p>
      </xdr:txBody>
    </xdr:sp>
    <xdr:clientData/>
  </xdr:twoCellAnchor>
  <xdr:twoCellAnchor>
    <xdr:from>
      <xdr:col>6</xdr:col>
      <xdr:colOff>148540</xdr:colOff>
      <xdr:row>31</xdr:row>
      <xdr:rowOff>146410</xdr:rowOff>
    </xdr:from>
    <xdr:to>
      <xdr:col>7</xdr:col>
      <xdr:colOff>105647</xdr:colOff>
      <xdr:row>34</xdr:row>
      <xdr:rowOff>143109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CA48A39A-7EF4-4437-B316-F1B1B7FA7C42}"/>
            </a:ext>
          </a:extLst>
        </xdr:cNvPr>
        <xdr:cNvSpPr txBox="1"/>
      </xdr:nvSpPr>
      <xdr:spPr>
        <a:xfrm>
          <a:off x="3828442" y="5907873"/>
          <a:ext cx="570425" cy="5542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23</a:t>
          </a:r>
        </a:p>
      </xdr:txBody>
    </xdr:sp>
    <xdr:clientData/>
  </xdr:twoCellAnchor>
  <xdr:twoCellAnchor>
    <xdr:from>
      <xdr:col>7</xdr:col>
      <xdr:colOff>371507</xdr:colOff>
      <xdr:row>34</xdr:row>
      <xdr:rowOff>153320</xdr:rowOff>
    </xdr:from>
    <xdr:to>
      <xdr:col>8</xdr:col>
      <xdr:colOff>328613</xdr:colOff>
      <xdr:row>37</xdr:row>
      <xdr:rowOff>150019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C55E150F-510B-4153-BE16-EDAE2AF478F1}"/>
            </a:ext>
          </a:extLst>
        </xdr:cNvPr>
        <xdr:cNvSpPr txBox="1"/>
      </xdr:nvSpPr>
      <xdr:spPr>
        <a:xfrm>
          <a:off x="4622038" y="6225508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25</a:t>
          </a:r>
        </a:p>
      </xdr:txBody>
    </xdr:sp>
    <xdr:clientData/>
  </xdr:twoCellAnchor>
  <xdr:twoCellAnchor>
    <xdr:from>
      <xdr:col>7</xdr:col>
      <xdr:colOff>11938</xdr:colOff>
      <xdr:row>36</xdr:row>
      <xdr:rowOff>115221</xdr:rowOff>
    </xdr:from>
    <xdr:to>
      <xdr:col>7</xdr:col>
      <xdr:colOff>576263</xdr:colOff>
      <xdr:row>39</xdr:row>
      <xdr:rowOff>111920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F6A73751-0D6B-49AF-9E8B-F95B378A50EF}"/>
            </a:ext>
          </a:extLst>
        </xdr:cNvPr>
        <xdr:cNvSpPr txBox="1"/>
      </xdr:nvSpPr>
      <xdr:spPr>
        <a:xfrm>
          <a:off x="4262469" y="6544596"/>
          <a:ext cx="564325" cy="5324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24</a:t>
          </a:r>
        </a:p>
      </xdr:txBody>
    </xdr:sp>
    <xdr:clientData/>
  </xdr:twoCellAnchor>
  <xdr:twoCellAnchor>
    <xdr:from>
      <xdr:col>1</xdr:col>
      <xdr:colOff>372958</xdr:colOff>
      <xdr:row>34</xdr:row>
      <xdr:rowOff>67945</xdr:rowOff>
    </xdr:from>
    <xdr:to>
      <xdr:col>2</xdr:col>
      <xdr:colOff>330064</xdr:colOff>
      <xdr:row>37</xdr:row>
      <xdr:rowOff>64643</xdr:rowOff>
    </xdr:to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8851EB37-AEE8-4CCD-B61E-3D986B6FA251}"/>
            </a:ext>
          </a:extLst>
        </xdr:cNvPr>
        <xdr:cNvSpPr txBox="1"/>
      </xdr:nvSpPr>
      <xdr:spPr>
        <a:xfrm>
          <a:off x="986275" y="6386969"/>
          <a:ext cx="570423" cy="5542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1</xdr:col>
      <xdr:colOff>488188</xdr:colOff>
      <xdr:row>37</xdr:row>
      <xdr:rowOff>164589</xdr:rowOff>
    </xdr:from>
    <xdr:to>
      <xdr:col>2</xdr:col>
      <xdr:colOff>445294</xdr:colOff>
      <xdr:row>40</xdr:row>
      <xdr:rowOff>161287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126E8BD4-61B2-4472-89EE-A5990F517D43}"/>
            </a:ext>
          </a:extLst>
        </xdr:cNvPr>
        <xdr:cNvSpPr txBox="1"/>
      </xdr:nvSpPr>
      <xdr:spPr>
        <a:xfrm>
          <a:off x="1101505" y="7041174"/>
          <a:ext cx="570423" cy="5542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11</xdr:col>
      <xdr:colOff>100682</xdr:colOff>
      <xdr:row>20</xdr:row>
      <xdr:rowOff>142983</xdr:rowOff>
    </xdr:from>
    <xdr:to>
      <xdr:col>12</xdr:col>
      <xdr:colOff>57788</xdr:colOff>
      <xdr:row>23</xdr:row>
      <xdr:rowOff>139681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B1C2B410-3985-4EE4-9A38-6CC1EFDDA0C5}"/>
            </a:ext>
          </a:extLst>
        </xdr:cNvPr>
        <xdr:cNvSpPr txBox="1"/>
      </xdr:nvSpPr>
      <xdr:spPr>
        <a:xfrm>
          <a:off x="6847170" y="3860056"/>
          <a:ext cx="570423" cy="55425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34</a:t>
          </a:r>
        </a:p>
      </xdr:txBody>
    </xdr:sp>
    <xdr:clientData/>
  </xdr:twoCellAnchor>
  <xdr:twoCellAnchor>
    <xdr:from>
      <xdr:col>8</xdr:col>
      <xdr:colOff>433137</xdr:colOff>
      <xdr:row>30</xdr:row>
      <xdr:rowOff>104274</xdr:rowOff>
    </xdr:from>
    <xdr:to>
      <xdr:col>9</xdr:col>
      <xdr:colOff>160421</xdr:colOff>
      <xdr:row>32</xdr:row>
      <xdr:rowOff>108284</xdr:rowOff>
    </xdr:to>
    <xdr:sp macro="" textlink="">
      <xdr:nvSpPr>
        <xdr:cNvPr id="63" name="Freeform: Shape 62">
          <a:extLst>
            <a:ext uri="{FF2B5EF4-FFF2-40B4-BE49-F238E27FC236}">
              <a16:creationId xmlns:a16="http://schemas.microsoft.com/office/drawing/2014/main" id="{1FBAA016-7C38-4F25-A629-3B32908663E6}"/>
            </a:ext>
          </a:extLst>
        </xdr:cNvPr>
        <xdr:cNvSpPr/>
      </xdr:nvSpPr>
      <xdr:spPr>
        <a:xfrm>
          <a:off x="5309937" y="5638800"/>
          <a:ext cx="336884" cy="372979"/>
        </a:xfrm>
        <a:custGeom>
          <a:avLst/>
          <a:gdLst>
            <a:gd name="connsiteX0" fmla="*/ 56148 w 312822"/>
            <a:gd name="connsiteY0" fmla="*/ 364958 h 364958"/>
            <a:gd name="connsiteX1" fmla="*/ 48127 w 312822"/>
            <a:gd name="connsiteY1" fmla="*/ 220579 h 364958"/>
            <a:gd name="connsiteX2" fmla="*/ 0 w 312822"/>
            <a:gd name="connsiteY2" fmla="*/ 160421 h 364958"/>
            <a:gd name="connsiteX3" fmla="*/ 68179 w 312822"/>
            <a:gd name="connsiteY3" fmla="*/ 80211 h 364958"/>
            <a:gd name="connsiteX4" fmla="*/ 96253 w 312822"/>
            <a:gd name="connsiteY4" fmla="*/ 88232 h 364958"/>
            <a:gd name="connsiteX5" fmla="*/ 148390 w 312822"/>
            <a:gd name="connsiteY5" fmla="*/ 0 h 364958"/>
            <a:gd name="connsiteX6" fmla="*/ 152400 w 312822"/>
            <a:gd name="connsiteY6" fmla="*/ 40105 h 364958"/>
            <a:gd name="connsiteX7" fmla="*/ 168443 w 312822"/>
            <a:gd name="connsiteY7" fmla="*/ 28074 h 364958"/>
            <a:gd name="connsiteX8" fmla="*/ 192506 w 312822"/>
            <a:gd name="connsiteY8" fmla="*/ 28074 h 364958"/>
            <a:gd name="connsiteX9" fmla="*/ 228600 w 312822"/>
            <a:gd name="connsiteY9" fmla="*/ 20053 h 364958"/>
            <a:gd name="connsiteX10" fmla="*/ 248653 w 312822"/>
            <a:gd name="connsiteY10" fmla="*/ 36095 h 364958"/>
            <a:gd name="connsiteX11" fmla="*/ 260685 w 312822"/>
            <a:gd name="connsiteY11" fmla="*/ 40105 h 364958"/>
            <a:gd name="connsiteX12" fmla="*/ 268706 w 312822"/>
            <a:gd name="connsiteY12" fmla="*/ 80211 h 364958"/>
            <a:gd name="connsiteX13" fmla="*/ 284748 w 312822"/>
            <a:gd name="connsiteY13" fmla="*/ 124326 h 364958"/>
            <a:gd name="connsiteX14" fmla="*/ 284748 w 312822"/>
            <a:gd name="connsiteY14" fmla="*/ 140368 h 364958"/>
            <a:gd name="connsiteX15" fmla="*/ 312822 w 312822"/>
            <a:gd name="connsiteY15" fmla="*/ 140368 h 364958"/>
            <a:gd name="connsiteX16" fmla="*/ 260685 w 312822"/>
            <a:gd name="connsiteY16" fmla="*/ 232611 h 364958"/>
            <a:gd name="connsiteX17" fmla="*/ 304800 w 312822"/>
            <a:gd name="connsiteY17" fmla="*/ 236621 h 364958"/>
            <a:gd name="connsiteX18" fmla="*/ 56148 w 312822"/>
            <a:gd name="connsiteY18" fmla="*/ 364958 h 36495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</a:cxnLst>
          <a:rect l="l" t="t" r="r" b="b"/>
          <a:pathLst>
            <a:path w="312822" h="364958">
              <a:moveTo>
                <a:pt x="56148" y="364958"/>
              </a:moveTo>
              <a:lnTo>
                <a:pt x="48127" y="220579"/>
              </a:lnTo>
              <a:lnTo>
                <a:pt x="0" y="160421"/>
              </a:lnTo>
              <a:lnTo>
                <a:pt x="68179" y="80211"/>
              </a:lnTo>
              <a:lnTo>
                <a:pt x="96253" y="88232"/>
              </a:lnTo>
              <a:lnTo>
                <a:pt x="148390" y="0"/>
              </a:lnTo>
              <a:lnTo>
                <a:pt x="152400" y="40105"/>
              </a:lnTo>
              <a:lnTo>
                <a:pt x="168443" y="28074"/>
              </a:lnTo>
              <a:lnTo>
                <a:pt x="192506" y="28074"/>
              </a:lnTo>
              <a:lnTo>
                <a:pt x="228600" y="20053"/>
              </a:lnTo>
              <a:lnTo>
                <a:pt x="248653" y="36095"/>
              </a:lnTo>
              <a:lnTo>
                <a:pt x="260685" y="40105"/>
              </a:lnTo>
              <a:lnTo>
                <a:pt x="268706" y="80211"/>
              </a:lnTo>
              <a:lnTo>
                <a:pt x="284748" y="124326"/>
              </a:lnTo>
              <a:lnTo>
                <a:pt x="284748" y="140368"/>
              </a:lnTo>
              <a:lnTo>
                <a:pt x="312822" y="140368"/>
              </a:lnTo>
              <a:lnTo>
                <a:pt x="260685" y="232611"/>
              </a:lnTo>
              <a:lnTo>
                <a:pt x="304800" y="236621"/>
              </a:lnTo>
              <a:lnTo>
                <a:pt x="56148" y="364958"/>
              </a:lnTo>
              <a:close/>
            </a:path>
          </a:pathLst>
        </a:custGeom>
        <a:noFill/>
        <a:ln w="12700" cap="flat" cmpd="sng" algn="ctr">
          <a:solidFill>
            <a:schemeClr val="accent6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224589</xdr:colOff>
      <xdr:row>31</xdr:row>
      <xdr:rowOff>88231</xdr:rowOff>
    </xdr:from>
    <xdr:to>
      <xdr:col>8</xdr:col>
      <xdr:colOff>481263</xdr:colOff>
      <xdr:row>33</xdr:row>
      <xdr:rowOff>48126</xdr:rowOff>
    </xdr:to>
    <xdr:sp macro="" textlink="">
      <xdr:nvSpPr>
        <xdr:cNvPr id="64" name="Freeform: Shape 63">
          <a:extLst>
            <a:ext uri="{FF2B5EF4-FFF2-40B4-BE49-F238E27FC236}">
              <a16:creationId xmlns:a16="http://schemas.microsoft.com/office/drawing/2014/main" id="{1F86462C-8D62-4CA6-A43A-663C3A22D1D6}"/>
            </a:ext>
          </a:extLst>
        </xdr:cNvPr>
        <xdr:cNvSpPr/>
      </xdr:nvSpPr>
      <xdr:spPr>
        <a:xfrm>
          <a:off x="5101389" y="5757511"/>
          <a:ext cx="256674" cy="325655"/>
        </a:xfrm>
        <a:custGeom>
          <a:avLst/>
          <a:gdLst>
            <a:gd name="connsiteX0" fmla="*/ 36095 w 256674"/>
            <a:gd name="connsiteY0" fmla="*/ 328863 h 328863"/>
            <a:gd name="connsiteX1" fmla="*/ 0 w 256674"/>
            <a:gd name="connsiteY1" fmla="*/ 292769 h 328863"/>
            <a:gd name="connsiteX2" fmla="*/ 12032 w 256674"/>
            <a:gd name="connsiteY2" fmla="*/ 200526 h 328863"/>
            <a:gd name="connsiteX3" fmla="*/ 76200 w 256674"/>
            <a:gd name="connsiteY3" fmla="*/ 68179 h 328863"/>
            <a:gd name="connsiteX4" fmla="*/ 20053 w 256674"/>
            <a:gd name="connsiteY4" fmla="*/ 48126 h 328863"/>
            <a:gd name="connsiteX5" fmla="*/ 12032 w 256674"/>
            <a:gd name="connsiteY5" fmla="*/ 32084 h 328863"/>
            <a:gd name="connsiteX6" fmla="*/ 60158 w 256674"/>
            <a:gd name="connsiteY6" fmla="*/ 16042 h 328863"/>
            <a:gd name="connsiteX7" fmla="*/ 144379 w 256674"/>
            <a:gd name="connsiteY7" fmla="*/ 4011 h 328863"/>
            <a:gd name="connsiteX8" fmla="*/ 220579 w 256674"/>
            <a:gd name="connsiteY8" fmla="*/ 0 h 328863"/>
            <a:gd name="connsiteX9" fmla="*/ 256674 w 256674"/>
            <a:gd name="connsiteY9" fmla="*/ 64169 h 328863"/>
            <a:gd name="connsiteX10" fmla="*/ 252664 w 256674"/>
            <a:gd name="connsiteY10" fmla="*/ 184484 h 328863"/>
            <a:gd name="connsiteX11" fmla="*/ 36095 w 256674"/>
            <a:gd name="connsiteY11" fmla="*/ 328863 h 328863"/>
            <a:gd name="connsiteX0" fmla="*/ 36095 w 256674"/>
            <a:gd name="connsiteY0" fmla="*/ 328863 h 328863"/>
            <a:gd name="connsiteX1" fmla="*/ 0 w 256674"/>
            <a:gd name="connsiteY1" fmla="*/ 292769 h 328863"/>
            <a:gd name="connsiteX2" fmla="*/ 12032 w 256674"/>
            <a:gd name="connsiteY2" fmla="*/ 200526 h 328863"/>
            <a:gd name="connsiteX3" fmla="*/ 70104 w 256674"/>
            <a:gd name="connsiteY3" fmla="*/ 49711 h 328863"/>
            <a:gd name="connsiteX4" fmla="*/ 20053 w 256674"/>
            <a:gd name="connsiteY4" fmla="*/ 48126 h 328863"/>
            <a:gd name="connsiteX5" fmla="*/ 12032 w 256674"/>
            <a:gd name="connsiteY5" fmla="*/ 32084 h 328863"/>
            <a:gd name="connsiteX6" fmla="*/ 60158 w 256674"/>
            <a:gd name="connsiteY6" fmla="*/ 16042 h 328863"/>
            <a:gd name="connsiteX7" fmla="*/ 144379 w 256674"/>
            <a:gd name="connsiteY7" fmla="*/ 4011 h 328863"/>
            <a:gd name="connsiteX8" fmla="*/ 220579 w 256674"/>
            <a:gd name="connsiteY8" fmla="*/ 0 h 328863"/>
            <a:gd name="connsiteX9" fmla="*/ 256674 w 256674"/>
            <a:gd name="connsiteY9" fmla="*/ 64169 h 328863"/>
            <a:gd name="connsiteX10" fmla="*/ 252664 w 256674"/>
            <a:gd name="connsiteY10" fmla="*/ 184484 h 328863"/>
            <a:gd name="connsiteX11" fmla="*/ 36095 w 256674"/>
            <a:gd name="connsiteY11" fmla="*/ 328863 h 32886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</a:cxnLst>
          <a:rect l="l" t="t" r="r" b="b"/>
          <a:pathLst>
            <a:path w="256674" h="328863">
              <a:moveTo>
                <a:pt x="36095" y="328863"/>
              </a:moveTo>
              <a:lnTo>
                <a:pt x="0" y="292769"/>
              </a:lnTo>
              <a:lnTo>
                <a:pt x="12032" y="200526"/>
              </a:lnTo>
              <a:lnTo>
                <a:pt x="70104" y="49711"/>
              </a:lnTo>
              <a:lnTo>
                <a:pt x="20053" y="48126"/>
              </a:lnTo>
              <a:lnTo>
                <a:pt x="12032" y="32084"/>
              </a:lnTo>
              <a:lnTo>
                <a:pt x="60158" y="16042"/>
              </a:lnTo>
              <a:lnTo>
                <a:pt x="144379" y="4011"/>
              </a:lnTo>
              <a:lnTo>
                <a:pt x="220579" y="0"/>
              </a:lnTo>
              <a:lnTo>
                <a:pt x="256674" y="64169"/>
              </a:lnTo>
              <a:lnTo>
                <a:pt x="252664" y="184484"/>
              </a:lnTo>
              <a:lnTo>
                <a:pt x="36095" y="328863"/>
              </a:lnTo>
              <a:close/>
            </a:path>
          </a:pathLst>
        </a:custGeom>
        <a:noFill/>
        <a:ln w="12700" cap="flat" cmpd="sng" algn="ctr">
          <a:solidFill>
            <a:schemeClr val="accent6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570992</xdr:colOff>
      <xdr:row>32</xdr:row>
      <xdr:rowOff>132080</xdr:rowOff>
    </xdr:from>
    <xdr:to>
      <xdr:col>7</xdr:col>
      <xdr:colOff>522224</xdr:colOff>
      <xdr:row>35</xdr:row>
      <xdr:rowOff>83312</xdr:rowOff>
    </xdr:to>
    <xdr:sp macro="" textlink="">
      <xdr:nvSpPr>
        <xdr:cNvPr id="65" name="Freeform: Shape 64">
          <a:extLst>
            <a:ext uri="{FF2B5EF4-FFF2-40B4-BE49-F238E27FC236}">
              <a16:creationId xmlns:a16="http://schemas.microsoft.com/office/drawing/2014/main" id="{686632C1-F2F7-4E04-BF8C-1D38F6F06391}"/>
            </a:ext>
          </a:extLst>
        </xdr:cNvPr>
        <xdr:cNvSpPr/>
      </xdr:nvSpPr>
      <xdr:spPr>
        <a:xfrm>
          <a:off x="4228592" y="5984240"/>
          <a:ext cx="560832" cy="499872"/>
        </a:xfrm>
        <a:custGeom>
          <a:avLst/>
          <a:gdLst>
            <a:gd name="connsiteX0" fmla="*/ 0 w 560832"/>
            <a:gd name="connsiteY0" fmla="*/ 258064 h 499872"/>
            <a:gd name="connsiteX1" fmla="*/ 109728 w 560832"/>
            <a:gd name="connsiteY1" fmla="*/ 103632 h 499872"/>
            <a:gd name="connsiteX2" fmla="*/ 158496 w 560832"/>
            <a:gd name="connsiteY2" fmla="*/ 97536 h 499872"/>
            <a:gd name="connsiteX3" fmla="*/ 306832 w 560832"/>
            <a:gd name="connsiteY3" fmla="*/ 0 h 499872"/>
            <a:gd name="connsiteX4" fmla="*/ 351536 w 560832"/>
            <a:gd name="connsiteY4" fmla="*/ 89408 h 499872"/>
            <a:gd name="connsiteX5" fmla="*/ 473456 w 560832"/>
            <a:gd name="connsiteY5" fmla="*/ 77216 h 499872"/>
            <a:gd name="connsiteX6" fmla="*/ 495808 w 560832"/>
            <a:gd name="connsiteY6" fmla="*/ 205232 h 499872"/>
            <a:gd name="connsiteX7" fmla="*/ 491744 w 560832"/>
            <a:gd name="connsiteY7" fmla="*/ 292608 h 499872"/>
            <a:gd name="connsiteX8" fmla="*/ 560832 w 560832"/>
            <a:gd name="connsiteY8" fmla="*/ 312928 h 499872"/>
            <a:gd name="connsiteX9" fmla="*/ 247904 w 560832"/>
            <a:gd name="connsiteY9" fmla="*/ 499872 h 499872"/>
            <a:gd name="connsiteX10" fmla="*/ 260096 w 560832"/>
            <a:gd name="connsiteY10" fmla="*/ 432816 h 499872"/>
            <a:gd name="connsiteX11" fmla="*/ 239776 w 560832"/>
            <a:gd name="connsiteY11" fmla="*/ 388112 h 499872"/>
            <a:gd name="connsiteX12" fmla="*/ 223520 w 560832"/>
            <a:gd name="connsiteY12" fmla="*/ 375920 h 499872"/>
            <a:gd name="connsiteX13" fmla="*/ 188976 w 560832"/>
            <a:gd name="connsiteY13" fmla="*/ 355600 h 499872"/>
            <a:gd name="connsiteX14" fmla="*/ 152400 w 560832"/>
            <a:gd name="connsiteY14" fmla="*/ 325120 h 499872"/>
            <a:gd name="connsiteX15" fmla="*/ 107696 w 560832"/>
            <a:gd name="connsiteY15" fmla="*/ 339344 h 499872"/>
            <a:gd name="connsiteX16" fmla="*/ 69088 w 560832"/>
            <a:gd name="connsiteY16" fmla="*/ 284480 h 499872"/>
            <a:gd name="connsiteX17" fmla="*/ 0 w 560832"/>
            <a:gd name="connsiteY17" fmla="*/ 258064 h 49987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</a:cxnLst>
          <a:rect l="l" t="t" r="r" b="b"/>
          <a:pathLst>
            <a:path w="560832" h="499872">
              <a:moveTo>
                <a:pt x="0" y="258064"/>
              </a:moveTo>
              <a:lnTo>
                <a:pt x="109728" y="103632"/>
              </a:lnTo>
              <a:lnTo>
                <a:pt x="158496" y="97536"/>
              </a:lnTo>
              <a:lnTo>
                <a:pt x="306832" y="0"/>
              </a:lnTo>
              <a:lnTo>
                <a:pt x="351536" y="89408"/>
              </a:lnTo>
              <a:lnTo>
                <a:pt x="473456" y="77216"/>
              </a:lnTo>
              <a:lnTo>
                <a:pt x="495808" y="205232"/>
              </a:lnTo>
              <a:lnTo>
                <a:pt x="491744" y="292608"/>
              </a:lnTo>
              <a:lnTo>
                <a:pt x="560832" y="312928"/>
              </a:lnTo>
              <a:lnTo>
                <a:pt x="247904" y="499872"/>
              </a:lnTo>
              <a:lnTo>
                <a:pt x="260096" y="432816"/>
              </a:lnTo>
              <a:lnTo>
                <a:pt x="239776" y="388112"/>
              </a:lnTo>
              <a:lnTo>
                <a:pt x="223520" y="375920"/>
              </a:lnTo>
              <a:lnTo>
                <a:pt x="188976" y="355600"/>
              </a:lnTo>
              <a:lnTo>
                <a:pt x="152400" y="325120"/>
              </a:lnTo>
              <a:lnTo>
                <a:pt x="107696" y="339344"/>
              </a:lnTo>
              <a:lnTo>
                <a:pt x="69088" y="284480"/>
              </a:lnTo>
              <a:lnTo>
                <a:pt x="0" y="258064"/>
              </a:lnTo>
              <a:close/>
            </a:path>
          </a:pathLst>
        </a:custGeom>
        <a:noFill/>
        <a:ln w="12700" cap="flat" cmpd="sng" algn="ctr">
          <a:solidFill>
            <a:schemeClr val="accent6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536448</xdr:colOff>
      <xdr:row>34</xdr:row>
      <xdr:rowOff>44704</xdr:rowOff>
    </xdr:from>
    <xdr:to>
      <xdr:col>7</xdr:col>
      <xdr:colOff>221488</xdr:colOff>
      <xdr:row>35</xdr:row>
      <xdr:rowOff>174752</xdr:rowOff>
    </xdr:to>
    <xdr:sp macro="" textlink="">
      <xdr:nvSpPr>
        <xdr:cNvPr id="66" name="Freeform: Shape 65">
          <a:extLst>
            <a:ext uri="{FF2B5EF4-FFF2-40B4-BE49-F238E27FC236}">
              <a16:creationId xmlns:a16="http://schemas.microsoft.com/office/drawing/2014/main" id="{24556629-5F7E-41F5-8E13-8D703B509DDC}"/>
            </a:ext>
          </a:extLst>
        </xdr:cNvPr>
        <xdr:cNvSpPr/>
      </xdr:nvSpPr>
      <xdr:spPr>
        <a:xfrm>
          <a:off x="4194048" y="6262624"/>
          <a:ext cx="294640" cy="312928"/>
        </a:xfrm>
        <a:custGeom>
          <a:avLst/>
          <a:gdLst>
            <a:gd name="connsiteX0" fmla="*/ 113792 w 294640"/>
            <a:gd name="connsiteY0" fmla="*/ 312928 h 312928"/>
            <a:gd name="connsiteX1" fmla="*/ 0 w 294640"/>
            <a:gd name="connsiteY1" fmla="*/ 231648 h 312928"/>
            <a:gd name="connsiteX2" fmla="*/ 18288 w 294640"/>
            <a:gd name="connsiteY2" fmla="*/ 10160 h 312928"/>
            <a:gd name="connsiteX3" fmla="*/ 67056 w 294640"/>
            <a:gd name="connsiteY3" fmla="*/ 0 h 312928"/>
            <a:gd name="connsiteX4" fmla="*/ 103632 w 294640"/>
            <a:gd name="connsiteY4" fmla="*/ 2032 h 312928"/>
            <a:gd name="connsiteX5" fmla="*/ 142240 w 294640"/>
            <a:gd name="connsiteY5" fmla="*/ 60960 h 312928"/>
            <a:gd name="connsiteX6" fmla="*/ 188976 w 294640"/>
            <a:gd name="connsiteY6" fmla="*/ 46736 h 312928"/>
            <a:gd name="connsiteX7" fmla="*/ 229616 w 294640"/>
            <a:gd name="connsiteY7" fmla="*/ 81280 h 312928"/>
            <a:gd name="connsiteX8" fmla="*/ 276352 w 294640"/>
            <a:gd name="connsiteY8" fmla="*/ 113792 h 312928"/>
            <a:gd name="connsiteX9" fmla="*/ 294640 w 294640"/>
            <a:gd name="connsiteY9" fmla="*/ 152400 h 312928"/>
            <a:gd name="connsiteX10" fmla="*/ 276352 w 294640"/>
            <a:gd name="connsiteY10" fmla="*/ 221488 h 312928"/>
            <a:gd name="connsiteX11" fmla="*/ 113792 w 294640"/>
            <a:gd name="connsiteY11" fmla="*/ 312928 h 31292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</a:cxnLst>
          <a:rect l="l" t="t" r="r" b="b"/>
          <a:pathLst>
            <a:path w="294640" h="312928">
              <a:moveTo>
                <a:pt x="113792" y="312928"/>
              </a:moveTo>
              <a:lnTo>
                <a:pt x="0" y="231648"/>
              </a:lnTo>
              <a:lnTo>
                <a:pt x="18288" y="10160"/>
              </a:lnTo>
              <a:lnTo>
                <a:pt x="67056" y="0"/>
              </a:lnTo>
              <a:lnTo>
                <a:pt x="103632" y="2032"/>
              </a:lnTo>
              <a:lnTo>
                <a:pt x="142240" y="60960"/>
              </a:lnTo>
              <a:lnTo>
                <a:pt x="188976" y="46736"/>
              </a:lnTo>
              <a:lnTo>
                <a:pt x="229616" y="81280"/>
              </a:lnTo>
              <a:lnTo>
                <a:pt x="276352" y="113792"/>
              </a:lnTo>
              <a:lnTo>
                <a:pt x="294640" y="152400"/>
              </a:lnTo>
              <a:lnTo>
                <a:pt x="276352" y="221488"/>
              </a:lnTo>
              <a:lnTo>
                <a:pt x="113792" y="312928"/>
              </a:lnTo>
              <a:close/>
            </a:path>
          </a:pathLst>
        </a:custGeom>
        <a:noFill/>
        <a:ln w="12700" cap="flat" cmpd="sng" algn="ctr">
          <a:solidFill>
            <a:schemeClr val="accent6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231648</xdr:colOff>
      <xdr:row>36</xdr:row>
      <xdr:rowOff>142240</xdr:rowOff>
    </xdr:from>
    <xdr:to>
      <xdr:col>6</xdr:col>
      <xdr:colOff>10160</xdr:colOff>
      <xdr:row>38</xdr:row>
      <xdr:rowOff>176784</xdr:rowOff>
    </xdr:to>
    <xdr:sp macro="" textlink="">
      <xdr:nvSpPr>
        <xdr:cNvPr id="67" name="Freeform: Shape 66">
          <a:extLst>
            <a:ext uri="{FF2B5EF4-FFF2-40B4-BE49-F238E27FC236}">
              <a16:creationId xmlns:a16="http://schemas.microsoft.com/office/drawing/2014/main" id="{0FD32100-B8FF-423A-8D32-14879007D838}"/>
            </a:ext>
          </a:extLst>
        </xdr:cNvPr>
        <xdr:cNvSpPr/>
      </xdr:nvSpPr>
      <xdr:spPr>
        <a:xfrm>
          <a:off x="3279648" y="6725920"/>
          <a:ext cx="388112" cy="400304"/>
        </a:xfrm>
        <a:custGeom>
          <a:avLst/>
          <a:gdLst>
            <a:gd name="connsiteX0" fmla="*/ 0 w 388112"/>
            <a:gd name="connsiteY0" fmla="*/ 400304 h 400304"/>
            <a:gd name="connsiteX1" fmla="*/ 0 w 388112"/>
            <a:gd name="connsiteY1" fmla="*/ 337312 h 400304"/>
            <a:gd name="connsiteX2" fmla="*/ 26416 w 388112"/>
            <a:gd name="connsiteY2" fmla="*/ 256032 h 400304"/>
            <a:gd name="connsiteX3" fmla="*/ 101600 w 388112"/>
            <a:gd name="connsiteY3" fmla="*/ 188976 h 400304"/>
            <a:gd name="connsiteX4" fmla="*/ 125984 w 388112"/>
            <a:gd name="connsiteY4" fmla="*/ 142240 h 400304"/>
            <a:gd name="connsiteX5" fmla="*/ 146304 w 388112"/>
            <a:gd name="connsiteY5" fmla="*/ 97536 h 400304"/>
            <a:gd name="connsiteX6" fmla="*/ 180848 w 388112"/>
            <a:gd name="connsiteY6" fmla="*/ 50800 h 400304"/>
            <a:gd name="connsiteX7" fmla="*/ 184912 w 388112"/>
            <a:gd name="connsiteY7" fmla="*/ 20320 h 400304"/>
            <a:gd name="connsiteX8" fmla="*/ 221488 w 388112"/>
            <a:gd name="connsiteY8" fmla="*/ 0 h 400304"/>
            <a:gd name="connsiteX9" fmla="*/ 388112 w 388112"/>
            <a:gd name="connsiteY9" fmla="*/ 38608 h 400304"/>
            <a:gd name="connsiteX10" fmla="*/ 337312 w 388112"/>
            <a:gd name="connsiteY10" fmla="*/ 221488 h 400304"/>
            <a:gd name="connsiteX11" fmla="*/ 0 w 388112"/>
            <a:gd name="connsiteY11" fmla="*/ 400304 h 40030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</a:cxnLst>
          <a:rect l="l" t="t" r="r" b="b"/>
          <a:pathLst>
            <a:path w="388112" h="400304">
              <a:moveTo>
                <a:pt x="0" y="400304"/>
              </a:moveTo>
              <a:lnTo>
                <a:pt x="0" y="337312"/>
              </a:lnTo>
              <a:lnTo>
                <a:pt x="26416" y="256032"/>
              </a:lnTo>
              <a:lnTo>
                <a:pt x="101600" y="188976"/>
              </a:lnTo>
              <a:lnTo>
                <a:pt x="125984" y="142240"/>
              </a:lnTo>
              <a:lnTo>
                <a:pt x="146304" y="97536"/>
              </a:lnTo>
              <a:lnTo>
                <a:pt x="180848" y="50800"/>
              </a:lnTo>
              <a:lnTo>
                <a:pt x="184912" y="20320"/>
              </a:lnTo>
              <a:lnTo>
                <a:pt x="221488" y="0"/>
              </a:lnTo>
              <a:lnTo>
                <a:pt x="388112" y="38608"/>
              </a:lnTo>
              <a:lnTo>
                <a:pt x="337312" y="221488"/>
              </a:lnTo>
              <a:lnTo>
                <a:pt x="0" y="400304"/>
              </a:lnTo>
              <a:close/>
            </a:path>
          </a:pathLst>
        </a:custGeom>
        <a:noFill/>
        <a:ln w="12700" cap="flat" cmpd="sng" algn="ctr">
          <a:solidFill>
            <a:schemeClr val="accent6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229616</xdr:colOff>
      <xdr:row>38</xdr:row>
      <xdr:rowOff>48768</xdr:rowOff>
    </xdr:from>
    <xdr:to>
      <xdr:col>4</xdr:col>
      <xdr:colOff>524256</xdr:colOff>
      <xdr:row>40</xdr:row>
      <xdr:rowOff>77216</xdr:rowOff>
    </xdr:to>
    <xdr:sp macro="" textlink="">
      <xdr:nvSpPr>
        <xdr:cNvPr id="68" name="Freeform: Shape 67">
          <a:extLst>
            <a:ext uri="{FF2B5EF4-FFF2-40B4-BE49-F238E27FC236}">
              <a16:creationId xmlns:a16="http://schemas.microsoft.com/office/drawing/2014/main" id="{8061C9CC-4587-46AA-AF74-7CED9E5EAD3B}"/>
            </a:ext>
          </a:extLst>
        </xdr:cNvPr>
        <xdr:cNvSpPr/>
      </xdr:nvSpPr>
      <xdr:spPr>
        <a:xfrm>
          <a:off x="2668016" y="6998208"/>
          <a:ext cx="294640" cy="394208"/>
        </a:xfrm>
        <a:custGeom>
          <a:avLst/>
          <a:gdLst>
            <a:gd name="connsiteX0" fmla="*/ 75184 w 294640"/>
            <a:gd name="connsiteY0" fmla="*/ 394208 h 394208"/>
            <a:gd name="connsiteX1" fmla="*/ 0 w 294640"/>
            <a:gd name="connsiteY1" fmla="*/ 347472 h 394208"/>
            <a:gd name="connsiteX2" fmla="*/ 115824 w 294640"/>
            <a:gd name="connsiteY2" fmla="*/ 213360 h 394208"/>
            <a:gd name="connsiteX3" fmla="*/ 134112 w 294640"/>
            <a:gd name="connsiteY3" fmla="*/ 117856 h 394208"/>
            <a:gd name="connsiteX4" fmla="*/ 178816 w 294640"/>
            <a:gd name="connsiteY4" fmla="*/ 38608 h 394208"/>
            <a:gd name="connsiteX5" fmla="*/ 229616 w 294640"/>
            <a:gd name="connsiteY5" fmla="*/ 8128 h 394208"/>
            <a:gd name="connsiteX6" fmla="*/ 280416 w 294640"/>
            <a:gd name="connsiteY6" fmla="*/ 0 h 394208"/>
            <a:gd name="connsiteX7" fmla="*/ 241808 w 294640"/>
            <a:gd name="connsiteY7" fmla="*/ 87376 h 394208"/>
            <a:gd name="connsiteX8" fmla="*/ 209296 w 294640"/>
            <a:gd name="connsiteY8" fmla="*/ 121920 h 394208"/>
            <a:gd name="connsiteX9" fmla="*/ 221488 w 294640"/>
            <a:gd name="connsiteY9" fmla="*/ 160528 h 394208"/>
            <a:gd name="connsiteX10" fmla="*/ 247904 w 294640"/>
            <a:gd name="connsiteY10" fmla="*/ 186944 h 394208"/>
            <a:gd name="connsiteX11" fmla="*/ 251968 w 294640"/>
            <a:gd name="connsiteY11" fmla="*/ 209296 h 394208"/>
            <a:gd name="connsiteX12" fmla="*/ 294640 w 294640"/>
            <a:gd name="connsiteY12" fmla="*/ 233680 h 394208"/>
            <a:gd name="connsiteX13" fmla="*/ 262128 w 294640"/>
            <a:gd name="connsiteY13" fmla="*/ 262128 h 394208"/>
            <a:gd name="connsiteX14" fmla="*/ 264160 w 294640"/>
            <a:gd name="connsiteY14" fmla="*/ 300736 h 394208"/>
            <a:gd name="connsiteX15" fmla="*/ 75184 w 294640"/>
            <a:gd name="connsiteY15" fmla="*/ 394208 h 39420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</a:cxnLst>
          <a:rect l="l" t="t" r="r" b="b"/>
          <a:pathLst>
            <a:path w="294640" h="394208">
              <a:moveTo>
                <a:pt x="75184" y="394208"/>
              </a:moveTo>
              <a:lnTo>
                <a:pt x="0" y="347472"/>
              </a:lnTo>
              <a:lnTo>
                <a:pt x="115824" y="213360"/>
              </a:lnTo>
              <a:lnTo>
                <a:pt x="134112" y="117856"/>
              </a:lnTo>
              <a:lnTo>
                <a:pt x="178816" y="38608"/>
              </a:lnTo>
              <a:lnTo>
                <a:pt x="229616" y="8128"/>
              </a:lnTo>
              <a:lnTo>
                <a:pt x="280416" y="0"/>
              </a:lnTo>
              <a:lnTo>
                <a:pt x="241808" y="87376"/>
              </a:lnTo>
              <a:lnTo>
                <a:pt x="209296" y="121920"/>
              </a:lnTo>
              <a:lnTo>
                <a:pt x="221488" y="160528"/>
              </a:lnTo>
              <a:lnTo>
                <a:pt x="247904" y="186944"/>
              </a:lnTo>
              <a:lnTo>
                <a:pt x="251968" y="209296"/>
              </a:lnTo>
              <a:lnTo>
                <a:pt x="294640" y="233680"/>
              </a:lnTo>
              <a:lnTo>
                <a:pt x="262128" y="262128"/>
              </a:lnTo>
              <a:lnTo>
                <a:pt x="264160" y="300736"/>
              </a:lnTo>
              <a:lnTo>
                <a:pt x="75184" y="394208"/>
              </a:lnTo>
              <a:close/>
            </a:path>
          </a:pathLst>
        </a:custGeom>
        <a:noFill/>
        <a:ln w="12700" cap="flat" cmpd="sng" algn="ctr">
          <a:solidFill>
            <a:schemeClr val="accent6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589280</xdr:colOff>
      <xdr:row>39</xdr:row>
      <xdr:rowOff>10160</xdr:rowOff>
    </xdr:from>
    <xdr:to>
      <xdr:col>4</xdr:col>
      <xdr:colOff>333248</xdr:colOff>
      <xdr:row>40</xdr:row>
      <xdr:rowOff>168656</xdr:rowOff>
    </xdr:to>
    <xdr:sp macro="" textlink="">
      <xdr:nvSpPr>
        <xdr:cNvPr id="69" name="Freeform: Shape 68">
          <a:extLst>
            <a:ext uri="{FF2B5EF4-FFF2-40B4-BE49-F238E27FC236}">
              <a16:creationId xmlns:a16="http://schemas.microsoft.com/office/drawing/2014/main" id="{5F1AE65B-343B-425D-80FD-D5A034FCB6CF}"/>
            </a:ext>
          </a:extLst>
        </xdr:cNvPr>
        <xdr:cNvSpPr/>
      </xdr:nvSpPr>
      <xdr:spPr>
        <a:xfrm>
          <a:off x="2418080" y="7142480"/>
          <a:ext cx="353568" cy="341376"/>
        </a:xfrm>
        <a:custGeom>
          <a:avLst/>
          <a:gdLst>
            <a:gd name="connsiteX0" fmla="*/ 107696 w 353568"/>
            <a:gd name="connsiteY0" fmla="*/ 341376 h 341376"/>
            <a:gd name="connsiteX1" fmla="*/ 128016 w 353568"/>
            <a:gd name="connsiteY1" fmla="*/ 251968 h 341376"/>
            <a:gd name="connsiteX2" fmla="*/ 0 w 353568"/>
            <a:gd name="connsiteY2" fmla="*/ 237744 h 341376"/>
            <a:gd name="connsiteX3" fmla="*/ 79248 w 353568"/>
            <a:gd name="connsiteY3" fmla="*/ 105664 h 341376"/>
            <a:gd name="connsiteX4" fmla="*/ 140208 w 353568"/>
            <a:gd name="connsiteY4" fmla="*/ 97536 h 341376"/>
            <a:gd name="connsiteX5" fmla="*/ 197104 w 353568"/>
            <a:gd name="connsiteY5" fmla="*/ 28448 h 341376"/>
            <a:gd name="connsiteX6" fmla="*/ 302768 w 353568"/>
            <a:gd name="connsiteY6" fmla="*/ 0 h 341376"/>
            <a:gd name="connsiteX7" fmla="*/ 353568 w 353568"/>
            <a:gd name="connsiteY7" fmla="*/ 14224 h 341376"/>
            <a:gd name="connsiteX8" fmla="*/ 351536 w 353568"/>
            <a:gd name="connsiteY8" fmla="*/ 75184 h 341376"/>
            <a:gd name="connsiteX9" fmla="*/ 319024 w 353568"/>
            <a:gd name="connsiteY9" fmla="*/ 85344 h 341376"/>
            <a:gd name="connsiteX10" fmla="*/ 241808 w 353568"/>
            <a:gd name="connsiteY10" fmla="*/ 203200 h 341376"/>
            <a:gd name="connsiteX11" fmla="*/ 292608 w 353568"/>
            <a:gd name="connsiteY11" fmla="*/ 245872 h 341376"/>
            <a:gd name="connsiteX12" fmla="*/ 107696 w 353568"/>
            <a:gd name="connsiteY12" fmla="*/ 341376 h 34137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</a:cxnLst>
          <a:rect l="l" t="t" r="r" b="b"/>
          <a:pathLst>
            <a:path w="353568" h="341376">
              <a:moveTo>
                <a:pt x="107696" y="341376"/>
              </a:moveTo>
              <a:lnTo>
                <a:pt x="128016" y="251968"/>
              </a:lnTo>
              <a:lnTo>
                <a:pt x="0" y="237744"/>
              </a:lnTo>
              <a:lnTo>
                <a:pt x="79248" y="105664"/>
              </a:lnTo>
              <a:lnTo>
                <a:pt x="140208" y="97536"/>
              </a:lnTo>
              <a:lnTo>
                <a:pt x="197104" y="28448"/>
              </a:lnTo>
              <a:lnTo>
                <a:pt x="302768" y="0"/>
              </a:lnTo>
              <a:lnTo>
                <a:pt x="353568" y="14224"/>
              </a:lnTo>
              <a:cubicBezTo>
                <a:pt x="352891" y="34544"/>
                <a:pt x="352213" y="54864"/>
                <a:pt x="351536" y="75184"/>
              </a:cubicBezTo>
              <a:lnTo>
                <a:pt x="319024" y="85344"/>
              </a:lnTo>
              <a:lnTo>
                <a:pt x="241808" y="203200"/>
              </a:lnTo>
              <a:lnTo>
                <a:pt x="292608" y="245872"/>
              </a:lnTo>
              <a:lnTo>
                <a:pt x="107696" y="341376"/>
              </a:lnTo>
              <a:close/>
            </a:path>
          </a:pathLst>
        </a:custGeom>
        <a:noFill/>
        <a:ln w="12700" cap="flat" cmpd="sng" algn="ctr">
          <a:solidFill>
            <a:schemeClr val="accent6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546049</xdr:colOff>
      <xdr:row>35</xdr:row>
      <xdr:rowOff>144272</xdr:rowOff>
    </xdr:from>
    <xdr:to>
      <xdr:col>4</xdr:col>
      <xdr:colOff>401777</xdr:colOff>
      <xdr:row>39</xdr:row>
      <xdr:rowOff>97536</xdr:rowOff>
    </xdr:to>
    <xdr:sp macro="" textlink="">
      <xdr:nvSpPr>
        <xdr:cNvPr id="70" name="Freeform: Shape 69">
          <a:extLst>
            <a:ext uri="{FF2B5EF4-FFF2-40B4-BE49-F238E27FC236}">
              <a16:creationId xmlns:a16="http://schemas.microsoft.com/office/drawing/2014/main" id="{93F9ED86-6C49-4FFB-ACD3-8D362504295E}"/>
            </a:ext>
          </a:extLst>
        </xdr:cNvPr>
        <xdr:cNvSpPr/>
      </xdr:nvSpPr>
      <xdr:spPr>
        <a:xfrm>
          <a:off x="2372852" y="6549731"/>
          <a:ext cx="464663" cy="685316"/>
        </a:xfrm>
        <a:custGeom>
          <a:avLst/>
          <a:gdLst>
            <a:gd name="connsiteX0" fmla="*/ 83312 w 465328"/>
            <a:gd name="connsiteY0" fmla="*/ 125984 h 684784"/>
            <a:gd name="connsiteX1" fmla="*/ 152400 w 465328"/>
            <a:gd name="connsiteY1" fmla="*/ 128016 h 684784"/>
            <a:gd name="connsiteX2" fmla="*/ 215392 w 465328"/>
            <a:gd name="connsiteY2" fmla="*/ 144272 h 684784"/>
            <a:gd name="connsiteX3" fmla="*/ 235712 w 465328"/>
            <a:gd name="connsiteY3" fmla="*/ 136144 h 684784"/>
            <a:gd name="connsiteX4" fmla="*/ 319024 w 465328"/>
            <a:gd name="connsiteY4" fmla="*/ 123952 h 684784"/>
            <a:gd name="connsiteX5" fmla="*/ 268224 w 465328"/>
            <a:gd name="connsiteY5" fmla="*/ 56896 h 684784"/>
            <a:gd name="connsiteX6" fmla="*/ 239776 w 465328"/>
            <a:gd name="connsiteY6" fmla="*/ 22352 h 684784"/>
            <a:gd name="connsiteX7" fmla="*/ 292608 w 465328"/>
            <a:gd name="connsiteY7" fmla="*/ 0 h 684784"/>
            <a:gd name="connsiteX8" fmla="*/ 345440 w 465328"/>
            <a:gd name="connsiteY8" fmla="*/ 69088 h 684784"/>
            <a:gd name="connsiteX9" fmla="*/ 345440 w 465328"/>
            <a:gd name="connsiteY9" fmla="*/ 107696 h 684784"/>
            <a:gd name="connsiteX10" fmla="*/ 365760 w 465328"/>
            <a:gd name="connsiteY10" fmla="*/ 158496 h 684784"/>
            <a:gd name="connsiteX11" fmla="*/ 343408 w 465328"/>
            <a:gd name="connsiteY11" fmla="*/ 166624 h 684784"/>
            <a:gd name="connsiteX12" fmla="*/ 465328 w 465328"/>
            <a:gd name="connsiteY12" fmla="*/ 290576 h 684784"/>
            <a:gd name="connsiteX13" fmla="*/ 414528 w 465328"/>
            <a:gd name="connsiteY13" fmla="*/ 367792 h 684784"/>
            <a:gd name="connsiteX14" fmla="*/ 410464 w 465328"/>
            <a:gd name="connsiteY14" fmla="*/ 416560 h 684784"/>
            <a:gd name="connsiteX15" fmla="*/ 369824 w 465328"/>
            <a:gd name="connsiteY15" fmla="*/ 445008 h 684784"/>
            <a:gd name="connsiteX16" fmla="*/ 341376 w 465328"/>
            <a:gd name="connsiteY16" fmla="*/ 497840 h 684784"/>
            <a:gd name="connsiteX17" fmla="*/ 343408 w 465328"/>
            <a:gd name="connsiteY17" fmla="*/ 552704 h 684784"/>
            <a:gd name="connsiteX18" fmla="*/ 337312 w 465328"/>
            <a:gd name="connsiteY18" fmla="*/ 599440 h 684784"/>
            <a:gd name="connsiteX19" fmla="*/ 229616 w 465328"/>
            <a:gd name="connsiteY19" fmla="*/ 625856 h 684784"/>
            <a:gd name="connsiteX20" fmla="*/ 164592 w 465328"/>
            <a:gd name="connsiteY20" fmla="*/ 684784 h 684784"/>
            <a:gd name="connsiteX21" fmla="*/ 103632 w 465328"/>
            <a:gd name="connsiteY21" fmla="*/ 676656 h 684784"/>
            <a:gd name="connsiteX22" fmla="*/ 105664 w 465328"/>
            <a:gd name="connsiteY22" fmla="*/ 587248 h 684784"/>
            <a:gd name="connsiteX23" fmla="*/ 109728 w 465328"/>
            <a:gd name="connsiteY23" fmla="*/ 562864 h 684784"/>
            <a:gd name="connsiteX24" fmla="*/ 89408 w 465328"/>
            <a:gd name="connsiteY24" fmla="*/ 532384 h 684784"/>
            <a:gd name="connsiteX25" fmla="*/ 67056 w 465328"/>
            <a:gd name="connsiteY25" fmla="*/ 518160 h 684784"/>
            <a:gd name="connsiteX26" fmla="*/ 50800 w 465328"/>
            <a:gd name="connsiteY26" fmla="*/ 524256 h 684784"/>
            <a:gd name="connsiteX27" fmla="*/ 0 w 465328"/>
            <a:gd name="connsiteY27" fmla="*/ 404368 h 684784"/>
            <a:gd name="connsiteX28" fmla="*/ 28448 w 465328"/>
            <a:gd name="connsiteY28" fmla="*/ 404368 h 684784"/>
            <a:gd name="connsiteX29" fmla="*/ 18288 w 465328"/>
            <a:gd name="connsiteY29" fmla="*/ 363728 h 684784"/>
            <a:gd name="connsiteX30" fmla="*/ 16256 w 465328"/>
            <a:gd name="connsiteY30" fmla="*/ 331216 h 684784"/>
            <a:gd name="connsiteX31" fmla="*/ 44704 w 465328"/>
            <a:gd name="connsiteY31" fmla="*/ 237744 h 684784"/>
            <a:gd name="connsiteX32" fmla="*/ 52832 w 465328"/>
            <a:gd name="connsiteY32" fmla="*/ 174752 h 684784"/>
            <a:gd name="connsiteX33" fmla="*/ 83312 w 465328"/>
            <a:gd name="connsiteY33" fmla="*/ 125984 h 68478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</a:cxnLst>
          <a:rect l="l" t="t" r="r" b="b"/>
          <a:pathLst>
            <a:path w="465328" h="684784">
              <a:moveTo>
                <a:pt x="83312" y="125984"/>
              </a:moveTo>
              <a:lnTo>
                <a:pt x="152400" y="128016"/>
              </a:lnTo>
              <a:lnTo>
                <a:pt x="215392" y="144272"/>
              </a:lnTo>
              <a:lnTo>
                <a:pt x="235712" y="136144"/>
              </a:lnTo>
              <a:lnTo>
                <a:pt x="319024" y="123952"/>
              </a:lnTo>
              <a:lnTo>
                <a:pt x="268224" y="56896"/>
              </a:lnTo>
              <a:lnTo>
                <a:pt x="239776" y="22352"/>
              </a:lnTo>
              <a:lnTo>
                <a:pt x="292608" y="0"/>
              </a:lnTo>
              <a:lnTo>
                <a:pt x="345440" y="69088"/>
              </a:lnTo>
              <a:lnTo>
                <a:pt x="345440" y="107696"/>
              </a:lnTo>
              <a:lnTo>
                <a:pt x="365760" y="158496"/>
              </a:lnTo>
              <a:lnTo>
                <a:pt x="343408" y="166624"/>
              </a:lnTo>
              <a:lnTo>
                <a:pt x="465328" y="290576"/>
              </a:lnTo>
              <a:lnTo>
                <a:pt x="414528" y="367792"/>
              </a:lnTo>
              <a:lnTo>
                <a:pt x="410464" y="416560"/>
              </a:lnTo>
              <a:lnTo>
                <a:pt x="369824" y="445008"/>
              </a:lnTo>
              <a:lnTo>
                <a:pt x="341376" y="497840"/>
              </a:lnTo>
              <a:cubicBezTo>
                <a:pt x="342053" y="516128"/>
                <a:pt x="342731" y="534416"/>
                <a:pt x="343408" y="552704"/>
              </a:cubicBezTo>
              <a:lnTo>
                <a:pt x="337312" y="599440"/>
              </a:lnTo>
              <a:lnTo>
                <a:pt x="229616" y="625856"/>
              </a:lnTo>
              <a:lnTo>
                <a:pt x="164592" y="684784"/>
              </a:lnTo>
              <a:lnTo>
                <a:pt x="103632" y="676656"/>
              </a:lnTo>
              <a:cubicBezTo>
                <a:pt x="104309" y="646853"/>
                <a:pt x="104987" y="617051"/>
                <a:pt x="105664" y="587248"/>
              </a:cubicBezTo>
              <a:lnTo>
                <a:pt x="109728" y="562864"/>
              </a:lnTo>
              <a:lnTo>
                <a:pt x="89408" y="532384"/>
              </a:lnTo>
              <a:lnTo>
                <a:pt x="67056" y="518160"/>
              </a:lnTo>
              <a:lnTo>
                <a:pt x="50800" y="524256"/>
              </a:lnTo>
              <a:lnTo>
                <a:pt x="0" y="404368"/>
              </a:lnTo>
              <a:lnTo>
                <a:pt x="28448" y="404368"/>
              </a:lnTo>
              <a:lnTo>
                <a:pt x="18288" y="363728"/>
              </a:lnTo>
              <a:lnTo>
                <a:pt x="16256" y="331216"/>
              </a:lnTo>
              <a:lnTo>
                <a:pt x="44704" y="237744"/>
              </a:lnTo>
              <a:lnTo>
                <a:pt x="52832" y="174752"/>
              </a:lnTo>
              <a:lnTo>
                <a:pt x="83312" y="125984"/>
              </a:lnTo>
              <a:close/>
            </a:path>
          </a:pathLst>
        </a:custGeom>
        <a:noFill/>
        <a:ln w="12700" cap="flat" cmpd="sng" algn="ctr">
          <a:solidFill>
            <a:schemeClr val="accent6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130048</xdr:colOff>
      <xdr:row>38</xdr:row>
      <xdr:rowOff>168656</xdr:rowOff>
    </xdr:from>
    <xdr:to>
      <xdr:col>4</xdr:col>
      <xdr:colOff>101600</xdr:colOff>
      <xdr:row>42</xdr:row>
      <xdr:rowOff>18288</xdr:rowOff>
    </xdr:to>
    <xdr:sp macro="" textlink="">
      <xdr:nvSpPr>
        <xdr:cNvPr id="72" name="Freeform: Shape 71">
          <a:extLst>
            <a:ext uri="{FF2B5EF4-FFF2-40B4-BE49-F238E27FC236}">
              <a16:creationId xmlns:a16="http://schemas.microsoft.com/office/drawing/2014/main" id="{7A981FF5-C607-440E-9759-1A0F308B38D1}"/>
            </a:ext>
          </a:extLst>
        </xdr:cNvPr>
        <xdr:cNvSpPr/>
      </xdr:nvSpPr>
      <xdr:spPr>
        <a:xfrm>
          <a:off x="1958848" y="7118096"/>
          <a:ext cx="581152" cy="581152"/>
        </a:xfrm>
        <a:custGeom>
          <a:avLst/>
          <a:gdLst>
            <a:gd name="connsiteX0" fmla="*/ 75184 w 581152"/>
            <a:gd name="connsiteY0" fmla="*/ 581152 h 581152"/>
            <a:gd name="connsiteX1" fmla="*/ 95504 w 581152"/>
            <a:gd name="connsiteY1" fmla="*/ 554736 h 581152"/>
            <a:gd name="connsiteX2" fmla="*/ 71120 w 581152"/>
            <a:gd name="connsiteY2" fmla="*/ 538480 h 581152"/>
            <a:gd name="connsiteX3" fmla="*/ 58928 w 581152"/>
            <a:gd name="connsiteY3" fmla="*/ 540512 h 581152"/>
            <a:gd name="connsiteX4" fmla="*/ 50800 w 581152"/>
            <a:gd name="connsiteY4" fmla="*/ 544576 h 581152"/>
            <a:gd name="connsiteX5" fmla="*/ 44704 w 581152"/>
            <a:gd name="connsiteY5" fmla="*/ 550672 h 581152"/>
            <a:gd name="connsiteX6" fmla="*/ 28448 w 581152"/>
            <a:gd name="connsiteY6" fmla="*/ 554736 h 581152"/>
            <a:gd name="connsiteX7" fmla="*/ 10160 w 581152"/>
            <a:gd name="connsiteY7" fmla="*/ 546608 h 581152"/>
            <a:gd name="connsiteX8" fmla="*/ 8128 w 581152"/>
            <a:gd name="connsiteY8" fmla="*/ 536448 h 581152"/>
            <a:gd name="connsiteX9" fmla="*/ 20320 w 581152"/>
            <a:gd name="connsiteY9" fmla="*/ 503936 h 581152"/>
            <a:gd name="connsiteX10" fmla="*/ 32512 w 581152"/>
            <a:gd name="connsiteY10" fmla="*/ 487680 h 581152"/>
            <a:gd name="connsiteX11" fmla="*/ 42672 w 581152"/>
            <a:gd name="connsiteY11" fmla="*/ 465328 h 581152"/>
            <a:gd name="connsiteX12" fmla="*/ 46736 w 581152"/>
            <a:gd name="connsiteY12" fmla="*/ 455168 h 581152"/>
            <a:gd name="connsiteX13" fmla="*/ 60960 w 581152"/>
            <a:gd name="connsiteY13" fmla="*/ 434848 h 581152"/>
            <a:gd name="connsiteX14" fmla="*/ 67056 w 581152"/>
            <a:gd name="connsiteY14" fmla="*/ 430784 h 581152"/>
            <a:gd name="connsiteX15" fmla="*/ 50800 w 581152"/>
            <a:gd name="connsiteY15" fmla="*/ 428752 h 581152"/>
            <a:gd name="connsiteX16" fmla="*/ 26416 w 581152"/>
            <a:gd name="connsiteY16" fmla="*/ 416560 h 581152"/>
            <a:gd name="connsiteX17" fmla="*/ 18288 w 581152"/>
            <a:gd name="connsiteY17" fmla="*/ 408432 h 581152"/>
            <a:gd name="connsiteX18" fmla="*/ 14224 w 581152"/>
            <a:gd name="connsiteY18" fmla="*/ 402336 h 581152"/>
            <a:gd name="connsiteX19" fmla="*/ 0 w 581152"/>
            <a:gd name="connsiteY19" fmla="*/ 388112 h 581152"/>
            <a:gd name="connsiteX20" fmla="*/ 4064 w 581152"/>
            <a:gd name="connsiteY20" fmla="*/ 361696 h 581152"/>
            <a:gd name="connsiteX21" fmla="*/ 12192 w 581152"/>
            <a:gd name="connsiteY21" fmla="*/ 345440 h 581152"/>
            <a:gd name="connsiteX22" fmla="*/ 16256 w 581152"/>
            <a:gd name="connsiteY22" fmla="*/ 337312 h 581152"/>
            <a:gd name="connsiteX23" fmla="*/ 22352 w 581152"/>
            <a:gd name="connsiteY23" fmla="*/ 331216 h 581152"/>
            <a:gd name="connsiteX24" fmla="*/ 26416 w 581152"/>
            <a:gd name="connsiteY24" fmla="*/ 321056 h 581152"/>
            <a:gd name="connsiteX25" fmla="*/ 32512 w 581152"/>
            <a:gd name="connsiteY25" fmla="*/ 316992 h 581152"/>
            <a:gd name="connsiteX26" fmla="*/ 34544 w 581152"/>
            <a:gd name="connsiteY26" fmla="*/ 308864 h 581152"/>
            <a:gd name="connsiteX27" fmla="*/ 48768 w 581152"/>
            <a:gd name="connsiteY27" fmla="*/ 298704 h 581152"/>
            <a:gd name="connsiteX28" fmla="*/ 60960 w 581152"/>
            <a:gd name="connsiteY28" fmla="*/ 286512 h 581152"/>
            <a:gd name="connsiteX29" fmla="*/ 69088 w 581152"/>
            <a:gd name="connsiteY29" fmla="*/ 268224 h 581152"/>
            <a:gd name="connsiteX30" fmla="*/ 83312 w 581152"/>
            <a:gd name="connsiteY30" fmla="*/ 254000 h 581152"/>
            <a:gd name="connsiteX31" fmla="*/ 89408 w 581152"/>
            <a:gd name="connsiteY31" fmla="*/ 249936 h 581152"/>
            <a:gd name="connsiteX32" fmla="*/ 97536 w 581152"/>
            <a:gd name="connsiteY32" fmla="*/ 245872 h 581152"/>
            <a:gd name="connsiteX33" fmla="*/ 103632 w 581152"/>
            <a:gd name="connsiteY33" fmla="*/ 241808 h 581152"/>
            <a:gd name="connsiteX34" fmla="*/ 115824 w 581152"/>
            <a:gd name="connsiteY34" fmla="*/ 239776 h 581152"/>
            <a:gd name="connsiteX35" fmla="*/ 121920 w 581152"/>
            <a:gd name="connsiteY35" fmla="*/ 235712 h 581152"/>
            <a:gd name="connsiteX36" fmla="*/ 150368 w 581152"/>
            <a:gd name="connsiteY36" fmla="*/ 239776 h 581152"/>
            <a:gd name="connsiteX37" fmla="*/ 168656 w 581152"/>
            <a:gd name="connsiteY37" fmla="*/ 256032 h 581152"/>
            <a:gd name="connsiteX38" fmla="*/ 180848 w 581152"/>
            <a:gd name="connsiteY38" fmla="*/ 266192 h 581152"/>
            <a:gd name="connsiteX39" fmla="*/ 201168 w 581152"/>
            <a:gd name="connsiteY39" fmla="*/ 278384 h 581152"/>
            <a:gd name="connsiteX40" fmla="*/ 209296 w 581152"/>
            <a:gd name="connsiteY40" fmla="*/ 288544 h 581152"/>
            <a:gd name="connsiteX41" fmla="*/ 217424 w 581152"/>
            <a:gd name="connsiteY41" fmla="*/ 306832 h 581152"/>
            <a:gd name="connsiteX42" fmla="*/ 231648 w 581152"/>
            <a:gd name="connsiteY42" fmla="*/ 308864 h 581152"/>
            <a:gd name="connsiteX43" fmla="*/ 256032 w 581152"/>
            <a:gd name="connsiteY43" fmla="*/ 284480 h 581152"/>
            <a:gd name="connsiteX44" fmla="*/ 258064 w 581152"/>
            <a:gd name="connsiteY44" fmla="*/ 262128 h 581152"/>
            <a:gd name="connsiteX45" fmla="*/ 260096 w 581152"/>
            <a:gd name="connsiteY45" fmla="*/ 256032 h 581152"/>
            <a:gd name="connsiteX46" fmla="*/ 266192 w 581152"/>
            <a:gd name="connsiteY46" fmla="*/ 251968 h 581152"/>
            <a:gd name="connsiteX47" fmla="*/ 270256 w 581152"/>
            <a:gd name="connsiteY47" fmla="*/ 245872 h 581152"/>
            <a:gd name="connsiteX48" fmla="*/ 272288 w 581152"/>
            <a:gd name="connsiteY48" fmla="*/ 239776 h 581152"/>
            <a:gd name="connsiteX49" fmla="*/ 284480 w 581152"/>
            <a:gd name="connsiteY49" fmla="*/ 221488 h 581152"/>
            <a:gd name="connsiteX50" fmla="*/ 288544 w 581152"/>
            <a:gd name="connsiteY50" fmla="*/ 213360 h 581152"/>
            <a:gd name="connsiteX51" fmla="*/ 294640 w 581152"/>
            <a:gd name="connsiteY51" fmla="*/ 207264 h 581152"/>
            <a:gd name="connsiteX52" fmla="*/ 300736 w 581152"/>
            <a:gd name="connsiteY52" fmla="*/ 199136 h 581152"/>
            <a:gd name="connsiteX53" fmla="*/ 310896 w 581152"/>
            <a:gd name="connsiteY53" fmla="*/ 188976 h 581152"/>
            <a:gd name="connsiteX54" fmla="*/ 327152 w 581152"/>
            <a:gd name="connsiteY54" fmla="*/ 170688 h 581152"/>
            <a:gd name="connsiteX55" fmla="*/ 335280 w 581152"/>
            <a:gd name="connsiteY55" fmla="*/ 164592 h 581152"/>
            <a:gd name="connsiteX56" fmla="*/ 339344 w 581152"/>
            <a:gd name="connsiteY56" fmla="*/ 158496 h 581152"/>
            <a:gd name="connsiteX57" fmla="*/ 351536 w 581152"/>
            <a:gd name="connsiteY57" fmla="*/ 154432 h 581152"/>
            <a:gd name="connsiteX58" fmla="*/ 369824 w 581152"/>
            <a:gd name="connsiteY58" fmla="*/ 138176 h 581152"/>
            <a:gd name="connsiteX59" fmla="*/ 388112 w 581152"/>
            <a:gd name="connsiteY59" fmla="*/ 130048 h 581152"/>
            <a:gd name="connsiteX60" fmla="*/ 394208 w 581152"/>
            <a:gd name="connsiteY60" fmla="*/ 125984 h 581152"/>
            <a:gd name="connsiteX61" fmla="*/ 406400 w 581152"/>
            <a:gd name="connsiteY61" fmla="*/ 121920 h 581152"/>
            <a:gd name="connsiteX62" fmla="*/ 428752 w 581152"/>
            <a:gd name="connsiteY62" fmla="*/ 105664 h 581152"/>
            <a:gd name="connsiteX63" fmla="*/ 436880 w 581152"/>
            <a:gd name="connsiteY63" fmla="*/ 101600 h 581152"/>
            <a:gd name="connsiteX64" fmla="*/ 442976 w 581152"/>
            <a:gd name="connsiteY64" fmla="*/ 93472 h 581152"/>
            <a:gd name="connsiteX65" fmla="*/ 473456 w 581152"/>
            <a:gd name="connsiteY65" fmla="*/ 71120 h 581152"/>
            <a:gd name="connsiteX66" fmla="*/ 483616 w 581152"/>
            <a:gd name="connsiteY66" fmla="*/ 60960 h 581152"/>
            <a:gd name="connsiteX67" fmla="*/ 495808 w 581152"/>
            <a:gd name="connsiteY67" fmla="*/ 50800 h 581152"/>
            <a:gd name="connsiteX68" fmla="*/ 505968 w 581152"/>
            <a:gd name="connsiteY68" fmla="*/ 32512 h 581152"/>
            <a:gd name="connsiteX69" fmla="*/ 508000 w 581152"/>
            <a:gd name="connsiteY69" fmla="*/ 24384 h 581152"/>
            <a:gd name="connsiteX70" fmla="*/ 520192 w 581152"/>
            <a:gd name="connsiteY70" fmla="*/ 8128 h 581152"/>
            <a:gd name="connsiteX71" fmla="*/ 532384 w 581152"/>
            <a:gd name="connsiteY71" fmla="*/ 0 h 581152"/>
            <a:gd name="connsiteX72" fmla="*/ 528320 w 581152"/>
            <a:gd name="connsiteY72" fmla="*/ 6096 h 581152"/>
            <a:gd name="connsiteX73" fmla="*/ 524256 w 581152"/>
            <a:gd name="connsiteY73" fmla="*/ 54864 h 581152"/>
            <a:gd name="connsiteX74" fmla="*/ 526288 w 581152"/>
            <a:gd name="connsiteY74" fmla="*/ 85344 h 581152"/>
            <a:gd name="connsiteX75" fmla="*/ 530352 w 581152"/>
            <a:gd name="connsiteY75" fmla="*/ 91440 h 581152"/>
            <a:gd name="connsiteX76" fmla="*/ 534416 w 581152"/>
            <a:gd name="connsiteY76" fmla="*/ 115824 h 581152"/>
            <a:gd name="connsiteX77" fmla="*/ 528320 w 581152"/>
            <a:gd name="connsiteY77" fmla="*/ 140208 h 581152"/>
            <a:gd name="connsiteX78" fmla="*/ 526288 w 581152"/>
            <a:gd name="connsiteY78" fmla="*/ 146304 h 581152"/>
            <a:gd name="connsiteX79" fmla="*/ 524256 w 581152"/>
            <a:gd name="connsiteY79" fmla="*/ 154432 h 581152"/>
            <a:gd name="connsiteX80" fmla="*/ 505968 w 581152"/>
            <a:gd name="connsiteY80" fmla="*/ 182880 h 581152"/>
            <a:gd name="connsiteX81" fmla="*/ 495808 w 581152"/>
            <a:gd name="connsiteY81" fmla="*/ 201168 h 581152"/>
            <a:gd name="connsiteX82" fmla="*/ 487680 w 581152"/>
            <a:gd name="connsiteY82" fmla="*/ 217424 h 581152"/>
            <a:gd name="connsiteX83" fmla="*/ 473456 w 581152"/>
            <a:gd name="connsiteY83" fmla="*/ 233680 h 581152"/>
            <a:gd name="connsiteX84" fmla="*/ 463296 w 581152"/>
            <a:gd name="connsiteY84" fmla="*/ 241808 h 581152"/>
            <a:gd name="connsiteX85" fmla="*/ 473456 w 581152"/>
            <a:gd name="connsiteY85" fmla="*/ 243840 h 581152"/>
            <a:gd name="connsiteX86" fmla="*/ 467360 w 581152"/>
            <a:gd name="connsiteY86" fmla="*/ 251968 h 581152"/>
            <a:gd name="connsiteX87" fmla="*/ 469392 w 581152"/>
            <a:gd name="connsiteY87" fmla="*/ 258064 h 581152"/>
            <a:gd name="connsiteX88" fmla="*/ 493776 w 581152"/>
            <a:gd name="connsiteY88" fmla="*/ 270256 h 581152"/>
            <a:gd name="connsiteX89" fmla="*/ 536448 w 581152"/>
            <a:gd name="connsiteY89" fmla="*/ 272288 h 581152"/>
            <a:gd name="connsiteX90" fmla="*/ 542544 w 581152"/>
            <a:gd name="connsiteY90" fmla="*/ 276352 h 581152"/>
            <a:gd name="connsiteX91" fmla="*/ 546608 w 581152"/>
            <a:gd name="connsiteY91" fmla="*/ 282448 h 581152"/>
            <a:gd name="connsiteX92" fmla="*/ 581152 w 581152"/>
            <a:gd name="connsiteY92" fmla="*/ 290576 h 581152"/>
            <a:gd name="connsiteX93" fmla="*/ 573024 w 581152"/>
            <a:gd name="connsiteY93" fmla="*/ 316992 h 581152"/>
            <a:gd name="connsiteX94" fmla="*/ 564896 w 581152"/>
            <a:gd name="connsiteY94" fmla="*/ 327152 h 581152"/>
            <a:gd name="connsiteX95" fmla="*/ 558800 w 581152"/>
            <a:gd name="connsiteY95" fmla="*/ 359664 h 581152"/>
            <a:gd name="connsiteX96" fmla="*/ 548640 w 581152"/>
            <a:gd name="connsiteY96" fmla="*/ 371856 h 581152"/>
            <a:gd name="connsiteX97" fmla="*/ 544576 w 581152"/>
            <a:gd name="connsiteY97" fmla="*/ 388112 h 581152"/>
            <a:gd name="connsiteX98" fmla="*/ 546608 w 581152"/>
            <a:gd name="connsiteY98" fmla="*/ 382016 h 581152"/>
            <a:gd name="connsiteX99" fmla="*/ 564896 w 581152"/>
            <a:gd name="connsiteY99" fmla="*/ 371856 h 581152"/>
            <a:gd name="connsiteX100" fmla="*/ 560832 w 581152"/>
            <a:gd name="connsiteY100" fmla="*/ 369824 h 581152"/>
            <a:gd name="connsiteX101" fmla="*/ 75184 w 581152"/>
            <a:gd name="connsiteY101" fmla="*/ 581152 h 58115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  <a:cxn ang="0">
              <a:pos x="connsiteX54" y="connsiteY54"/>
            </a:cxn>
            <a:cxn ang="0">
              <a:pos x="connsiteX55" y="connsiteY55"/>
            </a:cxn>
            <a:cxn ang="0">
              <a:pos x="connsiteX56" y="connsiteY56"/>
            </a:cxn>
            <a:cxn ang="0">
              <a:pos x="connsiteX57" y="connsiteY57"/>
            </a:cxn>
            <a:cxn ang="0">
              <a:pos x="connsiteX58" y="connsiteY58"/>
            </a:cxn>
            <a:cxn ang="0">
              <a:pos x="connsiteX59" y="connsiteY59"/>
            </a:cxn>
            <a:cxn ang="0">
              <a:pos x="connsiteX60" y="connsiteY60"/>
            </a:cxn>
            <a:cxn ang="0">
              <a:pos x="connsiteX61" y="connsiteY61"/>
            </a:cxn>
            <a:cxn ang="0">
              <a:pos x="connsiteX62" y="connsiteY62"/>
            </a:cxn>
            <a:cxn ang="0">
              <a:pos x="connsiteX63" y="connsiteY63"/>
            </a:cxn>
            <a:cxn ang="0">
              <a:pos x="connsiteX64" y="connsiteY64"/>
            </a:cxn>
            <a:cxn ang="0">
              <a:pos x="connsiteX65" y="connsiteY65"/>
            </a:cxn>
            <a:cxn ang="0">
              <a:pos x="connsiteX66" y="connsiteY66"/>
            </a:cxn>
            <a:cxn ang="0">
              <a:pos x="connsiteX67" y="connsiteY67"/>
            </a:cxn>
            <a:cxn ang="0">
              <a:pos x="connsiteX68" y="connsiteY68"/>
            </a:cxn>
            <a:cxn ang="0">
              <a:pos x="connsiteX69" y="connsiteY69"/>
            </a:cxn>
            <a:cxn ang="0">
              <a:pos x="connsiteX70" y="connsiteY70"/>
            </a:cxn>
            <a:cxn ang="0">
              <a:pos x="connsiteX71" y="connsiteY71"/>
            </a:cxn>
            <a:cxn ang="0">
              <a:pos x="connsiteX72" y="connsiteY72"/>
            </a:cxn>
            <a:cxn ang="0">
              <a:pos x="connsiteX73" y="connsiteY73"/>
            </a:cxn>
            <a:cxn ang="0">
              <a:pos x="connsiteX74" y="connsiteY74"/>
            </a:cxn>
            <a:cxn ang="0">
              <a:pos x="connsiteX75" y="connsiteY75"/>
            </a:cxn>
            <a:cxn ang="0">
              <a:pos x="connsiteX76" y="connsiteY76"/>
            </a:cxn>
            <a:cxn ang="0">
              <a:pos x="connsiteX77" y="connsiteY77"/>
            </a:cxn>
            <a:cxn ang="0">
              <a:pos x="connsiteX78" y="connsiteY78"/>
            </a:cxn>
            <a:cxn ang="0">
              <a:pos x="connsiteX79" y="connsiteY79"/>
            </a:cxn>
            <a:cxn ang="0">
              <a:pos x="connsiteX80" y="connsiteY80"/>
            </a:cxn>
            <a:cxn ang="0">
              <a:pos x="connsiteX81" y="connsiteY81"/>
            </a:cxn>
            <a:cxn ang="0">
              <a:pos x="connsiteX82" y="connsiteY82"/>
            </a:cxn>
            <a:cxn ang="0">
              <a:pos x="connsiteX83" y="connsiteY83"/>
            </a:cxn>
            <a:cxn ang="0">
              <a:pos x="connsiteX84" y="connsiteY84"/>
            </a:cxn>
            <a:cxn ang="0">
              <a:pos x="connsiteX85" y="connsiteY85"/>
            </a:cxn>
            <a:cxn ang="0">
              <a:pos x="connsiteX86" y="connsiteY86"/>
            </a:cxn>
            <a:cxn ang="0">
              <a:pos x="connsiteX87" y="connsiteY87"/>
            </a:cxn>
            <a:cxn ang="0">
              <a:pos x="connsiteX88" y="connsiteY88"/>
            </a:cxn>
            <a:cxn ang="0">
              <a:pos x="connsiteX89" y="connsiteY89"/>
            </a:cxn>
            <a:cxn ang="0">
              <a:pos x="connsiteX90" y="connsiteY90"/>
            </a:cxn>
            <a:cxn ang="0">
              <a:pos x="connsiteX91" y="connsiteY91"/>
            </a:cxn>
            <a:cxn ang="0">
              <a:pos x="connsiteX92" y="connsiteY92"/>
            </a:cxn>
            <a:cxn ang="0">
              <a:pos x="connsiteX93" y="connsiteY93"/>
            </a:cxn>
            <a:cxn ang="0">
              <a:pos x="connsiteX94" y="connsiteY94"/>
            </a:cxn>
            <a:cxn ang="0">
              <a:pos x="connsiteX95" y="connsiteY95"/>
            </a:cxn>
            <a:cxn ang="0">
              <a:pos x="connsiteX96" y="connsiteY96"/>
            </a:cxn>
            <a:cxn ang="0">
              <a:pos x="connsiteX97" y="connsiteY97"/>
            </a:cxn>
            <a:cxn ang="0">
              <a:pos x="connsiteX98" y="connsiteY98"/>
            </a:cxn>
            <a:cxn ang="0">
              <a:pos x="connsiteX99" y="connsiteY99"/>
            </a:cxn>
            <a:cxn ang="0">
              <a:pos x="connsiteX100" y="connsiteY100"/>
            </a:cxn>
            <a:cxn ang="0">
              <a:pos x="connsiteX101" y="connsiteY101"/>
            </a:cxn>
          </a:cxnLst>
          <a:rect l="l" t="t" r="r" b="b"/>
          <a:pathLst>
            <a:path w="581152" h="581152">
              <a:moveTo>
                <a:pt x="75184" y="581152"/>
              </a:moveTo>
              <a:lnTo>
                <a:pt x="95504" y="554736"/>
              </a:lnTo>
              <a:cubicBezTo>
                <a:pt x="89531" y="549617"/>
                <a:pt x="80641" y="539346"/>
                <a:pt x="71120" y="538480"/>
              </a:cubicBezTo>
              <a:cubicBezTo>
                <a:pt x="67017" y="538107"/>
                <a:pt x="62992" y="539835"/>
                <a:pt x="58928" y="540512"/>
              </a:cubicBezTo>
              <a:cubicBezTo>
                <a:pt x="56219" y="541867"/>
                <a:pt x="53265" y="542815"/>
                <a:pt x="50800" y="544576"/>
              </a:cubicBezTo>
              <a:cubicBezTo>
                <a:pt x="48462" y="546246"/>
                <a:pt x="47320" y="549483"/>
                <a:pt x="44704" y="550672"/>
              </a:cubicBezTo>
              <a:cubicBezTo>
                <a:pt x="39619" y="552983"/>
                <a:pt x="28448" y="554736"/>
                <a:pt x="28448" y="554736"/>
              </a:cubicBezTo>
              <a:cubicBezTo>
                <a:pt x="21710" y="553388"/>
                <a:pt x="14439" y="553454"/>
                <a:pt x="10160" y="546608"/>
              </a:cubicBezTo>
              <a:cubicBezTo>
                <a:pt x="8330" y="543679"/>
                <a:pt x="8805" y="539835"/>
                <a:pt x="8128" y="536448"/>
              </a:cubicBezTo>
              <a:cubicBezTo>
                <a:pt x="11212" y="524111"/>
                <a:pt x="12351" y="514562"/>
                <a:pt x="20320" y="503936"/>
              </a:cubicBezTo>
              <a:lnTo>
                <a:pt x="32512" y="487680"/>
              </a:lnTo>
              <a:cubicBezTo>
                <a:pt x="40826" y="462739"/>
                <a:pt x="31605" y="487461"/>
                <a:pt x="42672" y="465328"/>
              </a:cubicBezTo>
              <a:cubicBezTo>
                <a:pt x="44303" y="462066"/>
                <a:pt x="44989" y="458370"/>
                <a:pt x="46736" y="455168"/>
              </a:cubicBezTo>
              <a:cubicBezTo>
                <a:pt x="47533" y="453708"/>
                <a:pt x="58319" y="437489"/>
                <a:pt x="60960" y="434848"/>
              </a:cubicBezTo>
              <a:cubicBezTo>
                <a:pt x="62687" y="433121"/>
                <a:pt x="65024" y="432139"/>
                <a:pt x="67056" y="430784"/>
              </a:cubicBezTo>
              <a:cubicBezTo>
                <a:pt x="61637" y="430107"/>
                <a:pt x="56140" y="429896"/>
                <a:pt x="50800" y="428752"/>
              </a:cubicBezTo>
              <a:cubicBezTo>
                <a:pt x="42386" y="426949"/>
                <a:pt x="32581" y="422725"/>
                <a:pt x="26416" y="416560"/>
              </a:cubicBezTo>
              <a:cubicBezTo>
                <a:pt x="23707" y="413851"/>
                <a:pt x="20782" y="411341"/>
                <a:pt x="18288" y="408432"/>
              </a:cubicBezTo>
              <a:cubicBezTo>
                <a:pt x="16699" y="406578"/>
                <a:pt x="15951" y="404063"/>
                <a:pt x="14224" y="402336"/>
              </a:cubicBezTo>
              <a:cubicBezTo>
                <a:pt x="-2670" y="385442"/>
                <a:pt x="9188" y="401894"/>
                <a:pt x="0" y="388112"/>
              </a:cubicBezTo>
              <a:cubicBezTo>
                <a:pt x="466" y="383914"/>
                <a:pt x="1398" y="368095"/>
                <a:pt x="4064" y="361696"/>
              </a:cubicBezTo>
              <a:cubicBezTo>
                <a:pt x="6394" y="356104"/>
                <a:pt x="9483" y="350859"/>
                <a:pt x="12192" y="345440"/>
              </a:cubicBezTo>
              <a:cubicBezTo>
                <a:pt x="13547" y="342731"/>
                <a:pt x="14114" y="339454"/>
                <a:pt x="16256" y="337312"/>
              </a:cubicBezTo>
              <a:lnTo>
                <a:pt x="22352" y="331216"/>
              </a:lnTo>
              <a:cubicBezTo>
                <a:pt x="23707" y="327829"/>
                <a:pt x="24296" y="324024"/>
                <a:pt x="26416" y="321056"/>
              </a:cubicBezTo>
              <a:cubicBezTo>
                <a:pt x="27835" y="319069"/>
                <a:pt x="31157" y="319024"/>
                <a:pt x="32512" y="316992"/>
              </a:cubicBezTo>
              <a:cubicBezTo>
                <a:pt x="34061" y="314668"/>
                <a:pt x="33158" y="311289"/>
                <a:pt x="34544" y="308864"/>
              </a:cubicBezTo>
              <a:cubicBezTo>
                <a:pt x="37839" y="303097"/>
                <a:pt x="43280" y="301448"/>
                <a:pt x="48768" y="298704"/>
              </a:cubicBezTo>
              <a:cubicBezTo>
                <a:pt x="57283" y="281674"/>
                <a:pt x="47026" y="298123"/>
                <a:pt x="60960" y="286512"/>
              </a:cubicBezTo>
              <a:cubicBezTo>
                <a:pt x="66083" y="282243"/>
                <a:pt x="66562" y="273277"/>
                <a:pt x="69088" y="268224"/>
              </a:cubicBezTo>
              <a:cubicBezTo>
                <a:pt x="72700" y="260999"/>
                <a:pt x="76990" y="258516"/>
                <a:pt x="83312" y="254000"/>
              </a:cubicBezTo>
              <a:cubicBezTo>
                <a:pt x="85299" y="252581"/>
                <a:pt x="87288" y="251148"/>
                <a:pt x="89408" y="249936"/>
              </a:cubicBezTo>
              <a:cubicBezTo>
                <a:pt x="92038" y="248433"/>
                <a:pt x="94906" y="247375"/>
                <a:pt x="97536" y="245872"/>
              </a:cubicBezTo>
              <a:cubicBezTo>
                <a:pt x="99656" y="244660"/>
                <a:pt x="101315" y="242580"/>
                <a:pt x="103632" y="241808"/>
              </a:cubicBezTo>
              <a:cubicBezTo>
                <a:pt x="107541" y="240505"/>
                <a:pt x="111760" y="240453"/>
                <a:pt x="115824" y="239776"/>
              </a:cubicBezTo>
              <a:cubicBezTo>
                <a:pt x="117856" y="238421"/>
                <a:pt x="119484" y="235886"/>
                <a:pt x="121920" y="235712"/>
              </a:cubicBezTo>
              <a:cubicBezTo>
                <a:pt x="136585" y="234665"/>
                <a:pt x="139986" y="236315"/>
                <a:pt x="150368" y="239776"/>
              </a:cubicBezTo>
              <a:cubicBezTo>
                <a:pt x="167151" y="256559"/>
                <a:pt x="153707" y="244072"/>
                <a:pt x="168656" y="256032"/>
              </a:cubicBezTo>
              <a:cubicBezTo>
                <a:pt x="172787" y="259337"/>
                <a:pt x="176514" y="263158"/>
                <a:pt x="180848" y="266192"/>
              </a:cubicBezTo>
              <a:cubicBezTo>
                <a:pt x="188212" y="271347"/>
                <a:pt x="194732" y="270339"/>
                <a:pt x="201168" y="278384"/>
              </a:cubicBezTo>
              <a:lnTo>
                <a:pt x="209296" y="288544"/>
              </a:lnTo>
              <a:cubicBezTo>
                <a:pt x="209466" y="289054"/>
                <a:pt x="213644" y="305152"/>
                <a:pt x="217424" y="306832"/>
              </a:cubicBezTo>
              <a:cubicBezTo>
                <a:pt x="221801" y="308777"/>
                <a:pt x="226907" y="308187"/>
                <a:pt x="231648" y="308864"/>
              </a:cubicBezTo>
              <a:cubicBezTo>
                <a:pt x="253054" y="292215"/>
                <a:pt x="245963" y="301262"/>
                <a:pt x="256032" y="284480"/>
              </a:cubicBezTo>
              <a:cubicBezTo>
                <a:pt x="256709" y="277029"/>
                <a:pt x="257006" y="269534"/>
                <a:pt x="258064" y="262128"/>
              </a:cubicBezTo>
              <a:cubicBezTo>
                <a:pt x="258367" y="260008"/>
                <a:pt x="258758" y="257705"/>
                <a:pt x="260096" y="256032"/>
              </a:cubicBezTo>
              <a:cubicBezTo>
                <a:pt x="261622" y="254125"/>
                <a:pt x="264160" y="253323"/>
                <a:pt x="266192" y="251968"/>
              </a:cubicBezTo>
              <a:cubicBezTo>
                <a:pt x="267547" y="249936"/>
                <a:pt x="269164" y="248056"/>
                <a:pt x="270256" y="245872"/>
              </a:cubicBezTo>
              <a:cubicBezTo>
                <a:pt x="271214" y="243956"/>
                <a:pt x="271209" y="241626"/>
                <a:pt x="272288" y="239776"/>
              </a:cubicBezTo>
              <a:cubicBezTo>
                <a:pt x="275980" y="233448"/>
                <a:pt x="281203" y="228041"/>
                <a:pt x="284480" y="221488"/>
              </a:cubicBezTo>
              <a:cubicBezTo>
                <a:pt x="285835" y="218779"/>
                <a:pt x="286783" y="215825"/>
                <a:pt x="288544" y="213360"/>
              </a:cubicBezTo>
              <a:cubicBezTo>
                <a:pt x="290214" y="211022"/>
                <a:pt x="292770" y="209446"/>
                <a:pt x="294640" y="207264"/>
              </a:cubicBezTo>
              <a:cubicBezTo>
                <a:pt x="296844" y="204693"/>
                <a:pt x="298486" y="201667"/>
                <a:pt x="300736" y="199136"/>
              </a:cubicBezTo>
              <a:cubicBezTo>
                <a:pt x="303918" y="195556"/>
                <a:pt x="307637" y="192486"/>
                <a:pt x="310896" y="188976"/>
              </a:cubicBezTo>
              <a:cubicBezTo>
                <a:pt x="316446" y="182999"/>
                <a:pt x="321385" y="176455"/>
                <a:pt x="327152" y="170688"/>
              </a:cubicBezTo>
              <a:cubicBezTo>
                <a:pt x="329547" y="168293"/>
                <a:pt x="332885" y="166987"/>
                <a:pt x="335280" y="164592"/>
              </a:cubicBezTo>
              <a:cubicBezTo>
                <a:pt x="337007" y="162865"/>
                <a:pt x="337273" y="159790"/>
                <a:pt x="339344" y="158496"/>
              </a:cubicBezTo>
              <a:cubicBezTo>
                <a:pt x="342977" y="156226"/>
                <a:pt x="347472" y="155787"/>
                <a:pt x="351536" y="154432"/>
              </a:cubicBezTo>
              <a:cubicBezTo>
                <a:pt x="357632" y="149013"/>
                <a:pt x="363359" y="143149"/>
                <a:pt x="369824" y="138176"/>
              </a:cubicBezTo>
              <a:cubicBezTo>
                <a:pt x="373825" y="135098"/>
                <a:pt x="384037" y="132085"/>
                <a:pt x="388112" y="130048"/>
              </a:cubicBezTo>
              <a:cubicBezTo>
                <a:pt x="390296" y="128956"/>
                <a:pt x="391976" y="126976"/>
                <a:pt x="394208" y="125984"/>
              </a:cubicBezTo>
              <a:cubicBezTo>
                <a:pt x="398123" y="124244"/>
                <a:pt x="402568" y="123836"/>
                <a:pt x="406400" y="121920"/>
              </a:cubicBezTo>
              <a:cubicBezTo>
                <a:pt x="418990" y="115625"/>
                <a:pt x="417629" y="113079"/>
                <a:pt x="428752" y="105664"/>
              </a:cubicBezTo>
              <a:cubicBezTo>
                <a:pt x="431272" y="103984"/>
                <a:pt x="434171" y="102955"/>
                <a:pt x="436880" y="101600"/>
              </a:cubicBezTo>
              <a:cubicBezTo>
                <a:pt x="438912" y="98891"/>
                <a:pt x="440374" y="95640"/>
                <a:pt x="442976" y="93472"/>
              </a:cubicBezTo>
              <a:cubicBezTo>
                <a:pt x="452655" y="85406"/>
                <a:pt x="464547" y="80029"/>
                <a:pt x="473456" y="71120"/>
              </a:cubicBezTo>
              <a:cubicBezTo>
                <a:pt x="476843" y="67733"/>
                <a:pt x="480072" y="64182"/>
                <a:pt x="483616" y="60960"/>
              </a:cubicBezTo>
              <a:cubicBezTo>
                <a:pt x="487530" y="57401"/>
                <a:pt x="492067" y="54541"/>
                <a:pt x="495808" y="50800"/>
              </a:cubicBezTo>
              <a:cubicBezTo>
                <a:pt x="498910" y="47698"/>
                <a:pt x="505259" y="34284"/>
                <a:pt x="505968" y="32512"/>
              </a:cubicBezTo>
              <a:cubicBezTo>
                <a:pt x="507005" y="29919"/>
                <a:pt x="506963" y="26977"/>
                <a:pt x="508000" y="24384"/>
              </a:cubicBezTo>
              <a:cubicBezTo>
                <a:pt x="514869" y="7211"/>
                <a:pt x="510487" y="16216"/>
                <a:pt x="520192" y="8128"/>
              </a:cubicBezTo>
              <a:cubicBezTo>
                <a:pt x="530339" y="-328"/>
                <a:pt x="521671" y="3571"/>
                <a:pt x="532384" y="0"/>
              </a:cubicBezTo>
              <a:cubicBezTo>
                <a:pt x="531029" y="2032"/>
                <a:pt x="528678" y="3680"/>
                <a:pt x="528320" y="6096"/>
              </a:cubicBezTo>
              <a:cubicBezTo>
                <a:pt x="525929" y="22232"/>
                <a:pt x="524256" y="54864"/>
                <a:pt x="524256" y="54864"/>
              </a:cubicBezTo>
              <a:cubicBezTo>
                <a:pt x="524933" y="65024"/>
                <a:pt x="524614" y="75300"/>
                <a:pt x="526288" y="85344"/>
              </a:cubicBezTo>
              <a:cubicBezTo>
                <a:pt x="526689" y="87753"/>
                <a:pt x="529390" y="89195"/>
                <a:pt x="530352" y="91440"/>
              </a:cubicBezTo>
              <a:cubicBezTo>
                <a:pt x="532721" y="96968"/>
                <a:pt x="533968" y="112240"/>
                <a:pt x="534416" y="115824"/>
              </a:cubicBezTo>
              <a:cubicBezTo>
                <a:pt x="532384" y="123952"/>
                <a:pt x="530479" y="132113"/>
                <a:pt x="528320" y="140208"/>
              </a:cubicBezTo>
              <a:cubicBezTo>
                <a:pt x="527768" y="142278"/>
                <a:pt x="526876" y="144244"/>
                <a:pt x="526288" y="146304"/>
              </a:cubicBezTo>
              <a:cubicBezTo>
                <a:pt x="525521" y="148989"/>
                <a:pt x="525237" y="151817"/>
                <a:pt x="524256" y="154432"/>
              </a:cubicBezTo>
              <a:cubicBezTo>
                <a:pt x="519959" y="165891"/>
                <a:pt x="512474" y="171170"/>
                <a:pt x="505968" y="182880"/>
              </a:cubicBezTo>
              <a:cubicBezTo>
                <a:pt x="502581" y="188976"/>
                <a:pt x="499071" y="195005"/>
                <a:pt x="495808" y="201168"/>
              </a:cubicBezTo>
              <a:cubicBezTo>
                <a:pt x="492973" y="206522"/>
                <a:pt x="490733" y="212191"/>
                <a:pt x="487680" y="217424"/>
              </a:cubicBezTo>
              <a:cubicBezTo>
                <a:pt x="482294" y="226657"/>
                <a:pt x="480574" y="225375"/>
                <a:pt x="473456" y="233680"/>
              </a:cubicBezTo>
              <a:cubicBezTo>
                <a:pt x="466103" y="242258"/>
                <a:pt x="473551" y="238390"/>
                <a:pt x="463296" y="241808"/>
              </a:cubicBezTo>
              <a:cubicBezTo>
                <a:pt x="453272" y="256843"/>
                <a:pt x="463394" y="238809"/>
                <a:pt x="473456" y="243840"/>
              </a:cubicBezTo>
              <a:cubicBezTo>
                <a:pt x="476485" y="245355"/>
                <a:pt x="469392" y="249259"/>
                <a:pt x="467360" y="251968"/>
              </a:cubicBezTo>
              <a:cubicBezTo>
                <a:pt x="468037" y="254000"/>
                <a:pt x="467877" y="256549"/>
                <a:pt x="469392" y="258064"/>
              </a:cubicBezTo>
              <a:cubicBezTo>
                <a:pt x="477270" y="265942"/>
                <a:pt x="483860" y="266951"/>
                <a:pt x="493776" y="270256"/>
              </a:cubicBezTo>
              <a:cubicBezTo>
                <a:pt x="514914" y="268334"/>
                <a:pt x="516264" y="266078"/>
                <a:pt x="536448" y="272288"/>
              </a:cubicBezTo>
              <a:cubicBezTo>
                <a:pt x="538782" y="273006"/>
                <a:pt x="540512" y="274997"/>
                <a:pt x="542544" y="276352"/>
              </a:cubicBezTo>
              <a:cubicBezTo>
                <a:pt x="543899" y="278384"/>
                <a:pt x="544754" y="280859"/>
                <a:pt x="546608" y="282448"/>
              </a:cubicBezTo>
              <a:cubicBezTo>
                <a:pt x="558062" y="292265"/>
                <a:pt x="564604" y="289197"/>
                <a:pt x="581152" y="290576"/>
              </a:cubicBezTo>
              <a:cubicBezTo>
                <a:pt x="579162" y="302513"/>
                <a:pt x="579628" y="305671"/>
                <a:pt x="573024" y="316992"/>
              </a:cubicBezTo>
              <a:cubicBezTo>
                <a:pt x="570839" y="320738"/>
                <a:pt x="567605" y="323765"/>
                <a:pt x="564896" y="327152"/>
              </a:cubicBezTo>
              <a:cubicBezTo>
                <a:pt x="562864" y="337989"/>
                <a:pt x="562568" y="349302"/>
                <a:pt x="558800" y="359664"/>
              </a:cubicBezTo>
              <a:cubicBezTo>
                <a:pt x="556992" y="364636"/>
                <a:pt x="551006" y="367124"/>
                <a:pt x="548640" y="371856"/>
              </a:cubicBezTo>
              <a:cubicBezTo>
                <a:pt x="546142" y="376852"/>
                <a:pt x="542810" y="393411"/>
                <a:pt x="544576" y="388112"/>
              </a:cubicBezTo>
              <a:cubicBezTo>
                <a:pt x="545253" y="386080"/>
                <a:pt x="544963" y="383387"/>
                <a:pt x="546608" y="382016"/>
              </a:cubicBezTo>
              <a:cubicBezTo>
                <a:pt x="552107" y="377433"/>
                <a:pt x="561097" y="379454"/>
                <a:pt x="564896" y="371856"/>
              </a:cubicBezTo>
              <a:cubicBezTo>
                <a:pt x="565573" y="370501"/>
                <a:pt x="562187" y="370501"/>
                <a:pt x="560832" y="369824"/>
              </a:cubicBezTo>
              <a:lnTo>
                <a:pt x="75184" y="581152"/>
              </a:lnTo>
              <a:close/>
            </a:path>
          </a:pathLst>
        </a:custGeom>
        <a:noFill/>
        <a:ln w="12700" cap="flat" cmpd="sng" algn="ctr">
          <a:solidFill>
            <a:schemeClr val="accent6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6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475735</xdr:colOff>
      <xdr:row>36</xdr:row>
      <xdr:rowOff>24269</xdr:rowOff>
    </xdr:from>
    <xdr:to>
      <xdr:col>1</xdr:col>
      <xdr:colOff>432841</xdr:colOff>
      <xdr:row>39</xdr:row>
      <xdr:rowOff>20967</xdr:rowOff>
    </xdr:to>
    <xdr:sp macro="" textlink="">
      <xdr:nvSpPr>
        <xdr:cNvPr id="73" name="TextBox 72">
          <a:extLst>
            <a:ext uri="{FF2B5EF4-FFF2-40B4-BE49-F238E27FC236}">
              <a16:creationId xmlns:a16="http://schemas.microsoft.com/office/drawing/2014/main" id="{806775FD-6710-4350-AE4C-A9874D7A4136}"/>
            </a:ext>
          </a:extLst>
        </xdr:cNvPr>
        <xdr:cNvSpPr txBox="1"/>
      </xdr:nvSpPr>
      <xdr:spPr>
        <a:xfrm>
          <a:off x="475735" y="6607949"/>
          <a:ext cx="566706" cy="54533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2</xdr:col>
      <xdr:colOff>580840</xdr:colOff>
      <xdr:row>43</xdr:row>
      <xdr:rowOff>107373</xdr:rowOff>
    </xdr:from>
    <xdr:to>
      <xdr:col>3</xdr:col>
      <xdr:colOff>581891</xdr:colOff>
      <xdr:row>45</xdr:row>
      <xdr:rowOff>85813</xdr:rowOff>
    </xdr:to>
    <xdr:sp macro="" textlink="">
      <xdr:nvSpPr>
        <xdr:cNvPr id="74" name="TextBox 73">
          <a:extLst>
            <a:ext uri="{FF2B5EF4-FFF2-40B4-BE49-F238E27FC236}">
              <a16:creationId xmlns:a16="http://schemas.microsoft.com/office/drawing/2014/main" id="{192927AB-A62B-4EBC-B0F0-CF8CAF38D7F3}"/>
            </a:ext>
          </a:extLst>
        </xdr:cNvPr>
        <xdr:cNvSpPr txBox="1"/>
      </xdr:nvSpPr>
      <xdr:spPr>
        <a:xfrm>
          <a:off x="1800040" y="8001000"/>
          <a:ext cx="610651" cy="34558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4</xdr:col>
      <xdr:colOff>269113</xdr:colOff>
      <xdr:row>40</xdr:row>
      <xdr:rowOff>445</xdr:rowOff>
    </xdr:from>
    <xdr:to>
      <xdr:col>5</xdr:col>
      <xdr:colOff>226220</xdr:colOff>
      <xdr:row>42</xdr:row>
      <xdr:rowOff>180024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B6B608DE-8575-4F34-A551-40645E7037EE}"/>
            </a:ext>
          </a:extLst>
        </xdr:cNvPr>
        <xdr:cNvSpPr txBox="1"/>
      </xdr:nvSpPr>
      <xdr:spPr>
        <a:xfrm>
          <a:off x="2707513" y="7315645"/>
          <a:ext cx="566707" cy="54533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4</xdr:col>
      <xdr:colOff>126638</xdr:colOff>
      <xdr:row>41</xdr:row>
      <xdr:rowOff>180576</xdr:rowOff>
    </xdr:from>
    <xdr:to>
      <xdr:col>5</xdr:col>
      <xdr:colOff>83744</xdr:colOff>
      <xdr:row>44</xdr:row>
      <xdr:rowOff>177275</xdr:rowOff>
    </xdr:to>
    <xdr:sp macro="" textlink="">
      <xdr:nvSpPr>
        <xdr:cNvPr id="76" name="TextBox 75">
          <a:extLst>
            <a:ext uri="{FF2B5EF4-FFF2-40B4-BE49-F238E27FC236}">
              <a16:creationId xmlns:a16="http://schemas.microsoft.com/office/drawing/2014/main" id="{97179ED3-18D0-4AC7-AB42-69000AF74768}"/>
            </a:ext>
          </a:extLst>
        </xdr:cNvPr>
        <xdr:cNvSpPr txBox="1"/>
      </xdr:nvSpPr>
      <xdr:spPr>
        <a:xfrm>
          <a:off x="2550349" y="7708769"/>
          <a:ext cx="563034" cy="5475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36</a:t>
          </a:r>
        </a:p>
      </xdr:txBody>
    </xdr:sp>
    <xdr:clientData/>
  </xdr:twoCellAnchor>
  <xdr:twoCellAnchor>
    <xdr:from>
      <xdr:col>3</xdr:col>
      <xdr:colOff>276566</xdr:colOff>
      <xdr:row>40</xdr:row>
      <xdr:rowOff>180111</xdr:rowOff>
    </xdr:from>
    <xdr:to>
      <xdr:col>3</xdr:col>
      <xdr:colOff>405245</xdr:colOff>
      <xdr:row>43</xdr:row>
      <xdr:rowOff>107373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D10388C5-7984-4371-9AE8-81EBC3B4D3B8}"/>
            </a:ext>
          </a:extLst>
        </xdr:cNvPr>
        <xdr:cNvCxnSpPr>
          <a:stCxn id="74" idx="0"/>
        </xdr:cNvCxnSpPr>
      </xdr:nvCxnSpPr>
      <xdr:spPr>
        <a:xfrm flipV="1">
          <a:off x="2105366" y="7523020"/>
          <a:ext cx="128679" cy="477980"/>
        </a:xfrm>
        <a:prstGeom prst="straightConnector1">
          <a:avLst/>
        </a:prstGeom>
        <a:ln>
          <a:solidFill>
            <a:schemeClr val="accent6">
              <a:lumMod val="60000"/>
              <a:lumOff val="40000"/>
            </a:schemeClr>
          </a:solidFill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0</xdr:col>
      <xdr:colOff>123825</xdr:colOff>
      <xdr:row>26</xdr:row>
      <xdr:rowOff>171450</xdr:rowOff>
    </xdr:from>
    <xdr:to>
      <xdr:col>1</xdr:col>
      <xdr:colOff>223993</xdr:colOff>
      <xdr:row>31</xdr:row>
      <xdr:rowOff>41581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8A25DFCD-FA92-43DB-B15D-048213934D4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23825" y="4876800"/>
          <a:ext cx="709768" cy="7750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1</xdr:col>
      <xdr:colOff>133350</xdr:colOff>
      <xdr:row>24</xdr:row>
      <xdr:rowOff>0</xdr:rowOff>
    </xdr:from>
    <xdr:to>
      <xdr:col>2</xdr:col>
      <xdr:colOff>224074</xdr:colOff>
      <xdr:row>28</xdr:row>
      <xdr:rowOff>44048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398B1C95-D409-4D8D-A78C-A933BA18B455}"/>
            </a:ext>
            <a:ext uri="{147F2762-F138-4A5C-976F-8EAC2B608ADB}">
              <a16:predDERef xmlns:a16="http://schemas.microsoft.com/office/drawing/2014/main" pred="{8A25DFCD-FA92-43DB-B15D-048213934D47}"/>
            </a:ext>
          </a:extLst>
        </xdr:cNvPr>
        <xdr:cNvSpPr txBox="1"/>
      </xdr:nvSpPr>
      <xdr:spPr>
        <a:xfrm flipH="1">
          <a:off x="742950" y="4343400"/>
          <a:ext cx="700324" cy="7679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28575</xdr:colOff>
      <xdr:row>29</xdr:row>
      <xdr:rowOff>0</xdr:rowOff>
    </xdr:from>
    <xdr:to>
      <xdr:col>3</xdr:col>
      <xdr:colOff>128741</xdr:colOff>
      <xdr:row>33</xdr:row>
      <xdr:rowOff>48024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FF3D5793-4C79-4303-9B15-8CF997620599}"/>
            </a:ext>
            <a:ext uri="{147F2762-F138-4A5C-976F-8EAC2B608ADB}">
              <a16:predDERef xmlns:a16="http://schemas.microsoft.com/office/drawing/2014/main" pred="{398B1C95-D409-4D8D-A78C-A933BA18B455}"/>
            </a:ext>
          </a:extLst>
        </xdr:cNvPr>
        <xdr:cNvSpPr txBox="1"/>
      </xdr:nvSpPr>
      <xdr:spPr>
        <a:xfrm flipH="1">
          <a:off x="1247775" y="5248275"/>
          <a:ext cx="709766" cy="7719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3</xdr:col>
      <xdr:colOff>104775</xdr:colOff>
      <xdr:row>30</xdr:row>
      <xdr:rowOff>142875</xdr:rowOff>
    </xdr:from>
    <xdr:to>
      <xdr:col>4</xdr:col>
      <xdr:colOff>204943</xdr:colOff>
      <xdr:row>35</xdr:row>
      <xdr:rowOff>16980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FED5DF11-E277-46C7-AC0C-118A7C394FAB}"/>
            </a:ext>
            <a:ext uri="{147F2762-F138-4A5C-976F-8EAC2B608ADB}">
              <a16:predDERef xmlns:a16="http://schemas.microsoft.com/office/drawing/2014/main" pred="{FF3D5793-4C79-4303-9B15-8CF997620599}"/>
            </a:ext>
          </a:extLst>
        </xdr:cNvPr>
        <xdr:cNvSpPr txBox="1"/>
      </xdr:nvSpPr>
      <xdr:spPr>
        <a:xfrm flipH="1">
          <a:off x="1933575" y="5572125"/>
          <a:ext cx="709768" cy="77898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476250</xdr:colOff>
      <xdr:row>23</xdr:row>
      <xdr:rowOff>133350</xdr:rowOff>
    </xdr:from>
    <xdr:to>
      <xdr:col>3</xdr:col>
      <xdr:colOff>576419</xdr:colOff>
      <xdr:row>28</xdr:row>
      <xdr:rowOff>5653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FC0AD2C1-D701-49C3-B890-ED64139C24AE}"/>
            </a:ext>
            <a:ext uri="{147F2762-F138-4A5C-976F-8EAC2B608ADB}">
              <a16:predDERef xmlns:a16="http://schemas.microsoft.com/office/drawing/2014/main" pred="{FED5DF11-E277-46C7-AC0C-118A7C394FAB}"/>
            </a:ext>
          </a:extLst>
        </xdr:cNvPr>
        <xdr:cNvSpPr txBox="1"/>
      </xdr:nvSpPr>
      <xdr:spPr>
        <a:xfrm flipH="1">
          <a:off x="1695450" y="4295775"/>
          <a:ext cx="709769" cy="77717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1</xdr:col>
      <xdr:colOff>209550</xdr:colOff>
      <xdr:row>18</xdr:row>
      <xdr:rowOff>104775</xdr:rowOff>
    </xdr:from>
    <xdr:to>
      <xdr:col>2</xdr:col>
      <xdr:colOff>309718</xdr:colOff>
      <xdr:row>22</xdr:row>
      <xdr:rowOff>151443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C6BC3DE2-A16F-4B9A-97EC-9EF4E93D211C}"/>
            </a:ext>
            <a:ext uri="{147F2762-F138-4A5C-976F-8EAC2B608ADB}">
              <a16:predDERef xmlns:a16="http://schemas.microsoft.com/office/drawing/2014/main" pred="{FC0AD2C1-D701-49C3-B890-ED64139C24AE}"/>
            </a:ext>
          </a:extLst>
        </xdr:cNvPr>
        <xdr:cNvSpPr txBox="1"/>
      </xdr:nvSpPr>
      <xdr:spPr>
        <a:xfrm flipH="1">
          <a:off x="819150" y="3362325"/>
          <a:ext cx="709768" cy="7705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2</xdr:col>
      <xdr:colOff>409575</xdr:colOff>
      <xdr:row>16</xdr:row>
      <xdr:rowOff>142875</xdr:rowOff>
    </xdr:from>
    <xdr:to>
      <xdr:col>3</xdr:col>
      <xdr:colOff>516909</xdr:colOff>
      <xdr:row>21</xdr:row>
      <xdr:rowOff>16981</xdr:rowOff>
    </xdr:to>
    <xdr:sp macro="" textlink="">
      <xdr:nvSpPr>
        <xdr:cNvPr id="77" name="TextBox 76">
          <a:extLst>
            <a:ext uri="{FF2B5EF4-FFF2-40B4-BE49-F238E27FC236}">
              <a16:creationId xmlns:a16="http://schemas.microsoft.com/office/drawing/2014/main" id="{35FF5FED-DC9D-4EDB-9B73-03ED590D17D4}"/>
            </a:ext>
            <a:ext uri="{147F2762-F138-4A5C-976F-8EAC2B608ADB}">
              <a16:predDERef xmlns:a16="http://schemas.microsoft.com/office/drawing/2014/main" pred="{C6BC3DE2-A16F-4B9A-97EC-9EF4E93D211C}"/>
            </a:ext>
          </a:extLst>
        </xdr:cNvPr>
        <xdr:cNvSpPr txBox="1"/>
      </xdr:nvSpPr>
      <xdr:spPr>
        <a:xfrm flipH="1">
          <a:off x="1628775" y="3038475"/>
          <a:ext cx="716934" cy="778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2</xdr:col>
      <xdr:colOff>123825</xdr:colOff>
      <xdr:row>12</xdr:row>
      <xdr:rowOff>95250</xdr:rowOff>
    </xdr:from>
    <xdr:to>
      <xdr:col>3</xdr:col>
      <xdr:colOff>223992</xdr:colOff>
      <xdr:row>16</xdr:row>
      <xdr:rowOff>139297</xdr:rowOff>
    </xdr:to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B47E72E0-EF3D-46E7-92A7-0EFD68831B53}"/>
            </a:ext>
            <a:ext uri="{147F2762-F138-4A5C-976F-8EAC2B608ADB}">
              <a16:predDERef xmlns:a16="http://schemas.microsoft.com/office/drawing/2014/main" pred="{35FF5FED-DC9D-4EDB-9B73-03ED590D17D4}"/>
            </a:ext>
          </a:extLst>
        </xdr:cNvPr>
        <xdr:cNvSpPr txBox="1"/>
      </xdr:nvSpPr>
      <xdr:spPr>
        <a:xfrm flipH="1">
          <a:off x="1343025" y="2266950"/>
          <a:ext cx="709767" cy="76794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209550</xdr:colOff>
      <xdr:row>13</xdr:row>
      <xdr:rowOff>171450</xdr:rowOff>
    </xdr:from>
    <xdr:to>
      <xdr:col>4</xdr:col>
      <xdr:colOff>316884</xdr:colOff>
      <xdr:row>18</xdr:row>
      <xdr:rowOff>41117</xdr:rowOff>
    </xdr:to>
    <xdr:sp macro="" textlink="">
      <xdr:nvSpPr>
        <xdr:cNvPr id="80" name="TextBox 79">
          <a:extLst>
            <a:ext uri="{FF2B5EF4-FFF2-40B4-BE49-F238E27FC236}">
              <a16:creationId xmlns:a16="http://schemas.microsoft.com/office/drawing/2014/main" id="{245A3471-5CED-49AA-B915-CE20B4B2F528}"/>
            </a:ext>
            <a:ext uri="{147F2762-F138-4A5C-976F-8EAC2B608ADB}">
              <a16:predDERef xmlns:a16="http://schemas.microsoft.com/office/drawing/2014/main" pred="{B47E72E0-EF3D-46E7-92A7-0EFD68831B53}"/>
            </a:ext>
          </a:extLst>
        </xdr:cNvPr>
        <xdr:cNvSpPr txBox="1"/>
      </xdr:nvSpPr>
      <xdr:spPr>
        <a:xfrm flipH="1">
          <a:off x="2038350" y="2524125"/>
          <a:ext cx="716934" cy="7745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4</xdr:col>
      <xdr:colOff>228600</xdr:colOff>
      <xdr:row>14</xdr:row>
      <xdr:rowOff>38100</xdr:rowOff>
    </xdr:from>
    <xdr:to>
      <xdr:col>5</xdr:col>
      <xdr:colOff>335934</xdr:colOff>
      <xdr:row>18</xdr:row>
      <xdr:rowOff>89203</xdr:rowOff>
    </xdr:to>
    <xdr:sp macro="" textlink="">
      <xdr:nvSpPr>
        <xdr:cNvPr id="81" name="TextBox 80">
          <a:extLst>
            <a:ext uri="{FF2B5EF4-FFF2-40B4-BE49-F238E27FC236}">
              <a16:creationId xmlns:a16="http://schemas.microsoft.com/office/drawing/2014/main" id="{41052D85-715B-4CD5-B3A8-B27C6B3F54D9}"/>
            </a:ext>
            <a:ext uri="{147F2762-F138-4A5C-976F-8EAC2B608ADB}">
              <a16:predDERef xmlns:a16="http://schemas.microsoft.com/office/drawing/2014/main" pred="{245A3471-5CED-49AA-B915-CE20B4B2F528}"/>
            </a:ext>
          </a:extLst>
        </xdr:cNvPr>
        <xdr:cNvSpPr txBox="1"/>
      </xdr:nvSpPr>
      <xdr:spPr>
        <a:xfrm flipH="1">
          <a:off x="2667000" y="2571750"/>
          <a:ext cx="716934" cy="77500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104775</xdr:colOff>
      <xdr:row>20</xdr:row>
      <xdr:rowOff>57150</xdr:rowOff>
    </xdr:from>
    <xdr:to>
      <xdr:col>5</xdr:col>
      <xdr:colOff>345506</xdr:colOff>
      <xdr:row>24</xdr:row>
      <xdr:rowOff>107794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58BB264A-30DA-451A-9A63-6F91BB4F9CB4}"/>
            </a:ext>
            <a:ext uri="{147F2762-F138-4A5C-976F-8EAC2B608ADB}">
              <a16:predDERef xmlns:a16="http://schemas.microsoft.com/office/drawing/2014/main" pred="{41052D85-715B-4CD5-B3A8-B27C6B3F54D9}"/>
            </a:ext>
          </a:extLst>
        </xdr:cNvPr>
        <xdr:cNvSpPr txBox="1"/>
      </xdr:nvSpPr>
      <xdr:spPr>
        <a:xfrm flipH="1">
          <a:off x="2543175" y="3676650"/>
          <a:ext cx="850331" cy="7745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4</xdr:col>
      <xdr:colOff>209550</xdr:colOff>
      <xdr:row>25</xdr:row>
      <xdr:rowOff>161925</xdr:rowOff>
    </xdr:from>
    <xdr:to>
      <xdr:col>5</xdr:col>
      <xdr:colOff>309716</xdr:colOff>
      <xdr:row>31</xdr:row>
      <xdr:rowOff>32816</xdr:rowOff>
    </xdr:to>
    <xdr:sp macro="" textlink="">
      <xdr:nvSpPr>
        <xdr:cNvPr id="83" name="TextBox 82">
          <a:extLst>
            <a:ext uri="{FF2B5EF4-FFF2-40B4-BE49-F238E27FC236}">
              <a16:creationId xmlns:a16="http://schemas.microsoft.com/office/drawing/2014/main" id="{FD94D748-DE1D-473B-A343-EE3C61DE7EBB}"/>
            </a:ext>
            <a:ext uri="{147F2762-F138-4A5C-976F-8EAC2B608ADB}">
              <a16:predDERef xmlns:a16="http://schemas.microsoft.com/office/drawing/2014/main" pred="{58BB264A-30DA-451A-9A63-6F91BB4F9CB4}"/>
            </a:ext>
          </a:extLst>
        </xdr:cNvPr>
        <xdr:cNvSpPr txBox="1"/>
      </xdr:nvSpPr>
      <xdr:spPr>
        <a:xfrm flipH="1">
          <a:off x="2647950" y="4686300"/>
          <a:ext cx="709766" cy="95674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6</xdr:col>
      <xdr:colOff>257175</xdr:colOff>
      <xdr:row>26</xdr:row>
      <xdr:rowOff>57150</xdr:rowOff>
    </xdr:from>
    <xdr:to>
      <xdr:col>7</xdr:col>
      <xdr:colOff>350855</xdr:colOff>
      <xdr:row>30</xdr:row>
      <xdr:rowOff>107792</xdr:rowOff>
    </xdr:to>
    <xdr:sp macro="" textlink="">
      <xdr:nvSpPr>
        <xdr:cNvPr id="84" name="TextBox 83">
          <a:extLst>
            <a:ext uri="{FF2B5EF4-FFF2-40B4-BE49-F238E27FC236}">
              <a16:creationId xmlns:a16="http://schemas.microsoft.com/office/drawing/2014/main" id="{02573601-BF97-4659-B59A-262F3B6203D8}"/>
            </a:ext>
            <a:ext uri="{147F2762-F138-4A5C-976F-8EAC2B608ADB}">
              <a16:predDERef xmlns:a16="http://schemas.microsoft.com/office/drawing/2014/main" pred="{FD94D748-DE1D-473B-A343-EE3C61DE7EBB}"/>
            </a:ext>
          </a:extLst>
        </xdr:cNvPr>
        <xdr:cNvSpPr txBox="1"/>
      </xdr:nvSpPr>
      <xdr:spPr>
        <a:xfrm flipH="1">
          <a:off x="3914775" y="4762500"/>
          <a:ext cx="703280" cy="77454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5</xdr:col>
      <xdr:colOff>600075</xdr:colOff>
      <xdr:row>20</xdr:row>
      <xdr:rowOff>142875</xdr:rowOff>
    </xdr:from>
    <xdr:to>
      <xdr:col>7</xdr:col>
      <xdr:colOff>97809</xdr:colOff>
      <xdr:row>25</xdr:row>
      <xdr:rowOff>16981</xdr:rowOff>
    </xdr:to>
    <xdr:sp macro="" textlink="">
      <xdr:nvSpPr>
        <xdr:cNvPr id="85" name="TextBox 84">
          <a:extLst>
            <a:ext uri="{FF2B5EF4-FFF2-40B4-BE49-F238E27FC236}">
              <a16:creationId xmlns:a16="http://schemas.microsoft.com/office/drawing/2014/main" id="{03EB2509-0114-4B1D-A190-C218DE597BA6}"/>
            </a:ext>
            <a:ext uri="{147F2762-F138-4A5C-976F-8EAC2B608ADB}">
              <a16:predDERef xmlns:a16="http://schemas.microsoft.com/office/drawing/2014/main" pred="{02573601-BF97-4659-B59A-262F3B6203D8}"/>
            </a:ext>
          </a:extLst>
        </xdr:cNvPr>
        <xdr:cNvSpPr txBox="1"/>
      </xdr:nvSpPr>
      <xdr:spPr>
        <a:xfrm flipH="1">
          <a:off x="3648075" y="3762375"/>
          <a:ext cx="716934" cy="77898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5</xdr:col>
      <xdr:colOff>276225</xdr:colOff>
      <xdr:row>15</xdr:row>
      <xdr:rowOff>161925</xdr:rowOff>
    </xdr:from>
    <xdr:to>
      <xdr:col>6</xdr:col>
      <xdr:colOff>357342</xdr:colOff>
      <xdr:row>21</xdr:row>
      <xdr:rowOff>28840</xdr:rowOff>
    </xdr:to>
    <xdr:sp macro="" textlink="">
      <xdr:nvSpPr>
        <xdr:cNvPr id="86" name="TextBox 85">
          <a:extLst>
            <a:ext uri="{FF2B5EF4-FFF2-40B4-BE49-F238E27FC236}">
              <a16:creationId xmlns:a16="http://schemas.microsoft.com/office/drawing/2014/main" id="{E88D35C8-683D-46AB-956A-45EE78C2DAC6}"/>
            </a:ext>
            <a:ext uri="{147F2762-F138-4A5C-976F-8EAC2B608ADB}">
              <a16:predDERef xmlns:a16="http://schemas.microsoft.com/office/drawing/2014/main" pred="{03EB2509-0114-4B1D-A190-C218DE597BA6}"/>
            </a:ext>
          </a:extLst>
        </xdr:cNvPr>
        <xdr:cNvSpPr txBox="1"/>
      </xdr:nvSpPr>
      <xdr:spPr>
        <a:xfrm flipH="1">
          <a:off x="3324225" y="2876550"/>
          <a:ext cx="690717" cy="9527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5</xdr:col>
      <xdr:colOff>0</xdr:colOff>
      <xdr:row>11</xdr:row>
      <xdr:rowOff>76200</xdr:rowOff>
    </xdr:from>
    <xdr:to>
      <xdr:col>6</xdr:col>
      <xdr:colOff>73904</xdr:colOff>
      <xdr:row>15</xdr:row>
      <xdr:rowOff>133454</xdr:rowOff>
    </xdr:to>
    <xdr:sp macro="" textlink="">
      <xdr:nvSpPr>
        <xdr:cNvPr id="87" name="TextBox 86">
          <a:extLst>
            <a:ext uri="{FF2B5EF4-FFF2-40B4-BE49-F238E27FC236}">
              <a16:creationId xmlns:a16="http://schemas.microsoft.com/office/drawing/2014/main" id="{5C0963AA-2F76-4DF2-BC3F-1C1B2EB410D1}"/>
            </a:ext>
            <a:ext uri="{147F2762-F138-4A5C-976F-8EAC2B608ADB}">
              <a16:predDERef xmlns:a16="http://schemas.microsoft.com/office/drawing/2014/main" pred="{E88D35C8-683D-46AB-956A-45EE78C2DAC6}"/>
            </a:ext>
          </a:extLst>
        </xdr:cNvPr>
        <xdr:cNvSpPr txBox="1"/>
      </xdr:nvSpPr>
      <xdr:spPr>
        <a:xfrm flipH="1">
          <a:off x="3048000" y="2066925"/>
          <a:ext cx="683504" cy="78115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5</xdr:col>
      <xdr:colOff>581025</xdr:colOff>
      <xdr:row>10</xdr:row>
      <xdr:rowOff>133350</xdr:rowOff>
    </xdr:from>
    <xdr:to>
      <xdr:col>7</xdr:col>
      <xdr:colOff>179406</xdr:colOff>
      <xdr:row>15</xdr:row>
      <xdr:rowOff>3019</xdr:rowOff>
    </xdr:to>
    <xdr:sp macro="" textlink="">
      <xdr:nvSpPr>
        <xdr:cNvPr id="88" name="TextBox 87">
          <a:extLst>
            <a:ext uri="{FF2B5EF4-FFF2-40B4-BE49-F238E27FC236}">
              <a16:creationId xmlns:a16="http://schemas.microsoft.com/office/drawing/2014/main" id="{AFD73519-AF2B-4474-B0D1-C5FA92C7EE3A}"/>
            </a:ext>
            <a:ext uri="{147F2762-F138-4A5C-976F-8EAC2B608ADB}">
              <a16:predDERef xmlns:a16="http://schemas.microsoft.com/office/drawing/2014/main" pred="{5C0963AA-2F76-4DF2-BC3F-1C1B2EB410D1}"/>
            </a:ext>
          </a:extLst>
        </xdr:cNvPr>
        <xdr:cNvSpPr txBox="1"/>
      </xdr:nvSpPr>
      <xdr:spPr>
        <a:xfrm flipH="1">
          <a:off x="3629025" y="1943100"/>
          <a:ext cx="817581" cy="7745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6</xdr:col>
      <xdr:colOff>581025</xdr:colOff>
      <xdr:row>17</xdr:row>
      <xdr:rowOff>57150</xdr:rowOff>
    </xdr:from>
    <xdr:to>
      <xdr:col>8</xdr:col>
      <xdr:colOff>52543</xdr:colOff>
      <xdr:row>21</xdr:row>
      <xdr:rowOff>109613</xdr:rowOff>
    </xdr:to>
    <xdr:sp macro="" textlink="">
      <xdr:nvSpPr>
        <xdr:cNvPr id="89" name="TextBox 88">
          <a:extLst>
            <a:ext uri="{FF2B5EF4-FFF2-40B4-BE49-F238E27FC236}">
              <a16:creationId xmlns:a16="http://schemas.microsoft.com/office/drawing/2014/main" id="{7F0AEF7E-7192-4F06-B9D7-C8C9EBCCFDD3}"/>
            </a:ext>
            <a:ext uri="{147F2762-F138-4A5C-976F-8EAC2B608ADB}">
              <a16:predDERef xmlns:a16="http://schemas.microsoft.com/office/drawing/2014/main" pred="{AFD73519-AF2B-4474-B0D1-C5FA92C7EE3A}"/>
            </a:ext>
          </a:extLst>
        </xdr:cNvPr>
        <xdr:cNvSpPr txBox="1"/>
      </xdr:nvSpPr>
      <xdr:spPr>
        <a:xfrm flipH="1">
          <a:off x="4238625" y="3133725"/>
          <a:ext cx="690718" cy="77636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7</xdr:col>
      <xdr:colOff>381000</xdr:colOff>
      <xdr:row>23</xdr:row>
      <xdr:rowOff>161925</xdr:rowOff>
    </xdr:from>
    <xdr:to>
      <xdr:col>8</xdr:col>
      <xdr:colOff>481166</xdr:colOff>
      <xdr:row>28</xdr:row>
      <xdr:rowOff>31593</xdr:rowOff>
    </xdr:to>
    <xdr:sp macro="" textlink="">
      <xdr:nvSpPr>
        <xdr:cNvPr id="90" name="TextBox 89">
          <a:extLst>
            <a:ext uri="{FF2B5EF4-FFF2-40B4-BE49-F238E27FC236}">
              <a16:creationId xmlns:a16="http://schemas.microsoft.com/office/drawing/2014/main" id="{84851A5D-918F-4603-B415-7F3E2534BF18}"/>
            </a:ext>
            <a:ext uri="{147F2762-F138-4A5C-976F-8EAC2B608ADB}">
              <a16:predDERef xmlns:a16="http://schemas.microsoft.com/office/drawing/2014/main" pred="{7F0AEF7E-7192-4F06-B9D7-C8C9EBCCFDD3}"/>
            </a:ext>
          </a:extLst>
        </xdr:cNvPr>
        <xdr:cNvSpPr txBox="1"/>
      </xdr:nvSpPr>
      <xdr:spPr>
        <a:xfrm flipH="1">
          <a:off x="4648200" y="4324350"/>
          <a:ext cx="709766" cy="77454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8</xdr:col>
      <xdr:colOff>314325</xdr:colOff>
      <xdr:row>18</xdr:row>
      <xdr:rowOff>171450</xdr:rowOff>
    </xdr:from>
    <xdr:to>
      <xdr:col>9</xdr:col>
      <xdr:colOff>423917</xdr:colOff>
      <xdr:row>23</xdr:row>
      <xdr:rowOff>41118</xdr:rowOff>
    </xdr:to>
    <xdr:sp macro="" textlink="">
      <xdr:nvSpPr>
        <xdr:cNvPr id="91" name="TextBox 90">
          <a:extLst>
            <a:ext uri="{FF2B5EF4-FFF2-40B4-BE49-F238E27FC236}">
              <a16:creationId xmlns:a16="http://schemas.microsoft.com/office/drawing/2014/main" id="{1C125E7E-9DFE-44AE-AA32-A4DA9548F94D}"/>
            </a:ext>
            <a:ext uri="{147F2762-F138-4A5C-976F-8EAC2B608ADB}">
              <a16:predDERef xmlns:a16="http://schemas.microsoft.com/office/drawing/2014/main" pred="{84851A5D-918F-4603-B415-7F3E2534BF18}"/>
            </a:ext>
          </a:extLst>
        </xdr:cNvPr>
        <xdr:cNvSpPr txBox="1"/>
      </xdr:nvSpPr>
      <xdr:spPr>
        <a:xfrm flipH="1">
          <a:off x="5191125" y="3429000"/>
          <a:ext cx="719192" cy="77454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7</xdr:col>
      <xdr:colOff>428625</xdr:colOff>
      <xdr:row>9</xdr:row>
      <xdr:rowOff>133350</xdr:rowOff>
    </xdr:from>
    <xdr:to>
      <xdr:col>8</xdr:col>
      <xdr:colOff>564480</xdr:colOff>
      <xdr:row>13</xdr:row>
      <xdr:rowOff>180017</xdr:rowOff>
    </xdr:to>
    <xdr:sp macro="" textlink="">
      <xdr:nvSpPr>
        <xdr:cNvPr id="92" name="TextBox 91">
          <a:extLst>
            <a:ext uri="{FF2B5EF4-FFF2-40B4-BE49-F238E27FC236}">
              <a16:creationId xmlns:a16="http://schemas.microsoft.com/office/drawing/2014/main" id="{8AE3E5A6-DA53-4F11-BE77-BC2572C51A3D}"/>
            </a:ext>
            <a:ext uri="{147F2762-F138-4A5C-976F-8EAC2B608ADB}">
              <a16:predDERef xmlns:a16="http://schemas.microsoft.com/office/drawing/2014/main" pred="{1C125E7E-9DFE-44AE-AA32-A4DA9548F94D}"/>
            </a:ext>
          </a:extLst>
        </xdr:cNvPr>
        <xdr:cNvSpPr txBox="1"/>
      </xdr:nvSpPr>
      <xdr:spPr>
        <a:xfrm flipH="1">
          <a:off x="4695825" y="1762125"/>
          <a:ext cx="745455" cy="7705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  <xdr:twoCellAnchor>
    <xdr:from>
      <xdr:col>9</xdr:col>
      <xdr:colOff>133350</xdr:colOff>
      <xdr:row>15</xdr:row>
      <xdr:rowOff>76200</xdr:rowOff>
    </xdr:from>
    <xdr:to>
      <xdr:col>10</xdr:col>
      <xdr:colOff>269205</xdr:colOff>
      <xdr:row>19</xdr:row>
      <xdr:rowOff>126843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8E49D2D5-8AC8-41EA-A126-59523A4158A6}"/>
            </a:ext>
            <a:ext uri="{147F2762-F138-4A5C-976F-8EAC2B608ADB}">
              <a16:predDERef xmlns:a16="http://schemas.microsoft.com/office/drawing/2014/main" pred="{8AE3E5A6-DA53-4F11-BE77-BC2572C51A3D}"/>
            </a:ext>
          </a:extLst>
        </xdr:cNvPr>
        <xdr:cNvSpPr txBox="1"/>
      </xdr:nvSpPr>
      <xdr:spPr>
        <a:xfrm flipH="1">
          <a:off x="5619750" y="2790825"/>
          <a:ext cx="745455" cy="77454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22</a:t>
          </a:r>
        </a:p>
      </xdr:txBody>
    </xdr:sp>
    <xdr:clientData/>
  </xdr:twoCellAnchor>
  <xdr:twoCellAnchor>
    <xdr:from>
      <xdr:col>10</xdr:col>
      <xdr:colOff>171450</xdr:colOff>
      <xdr:row>17</xdr:row>
      <xdr:rowOff>161925</xdr:rowOff>
    </xdr:from>
    <xdr:to>
      <xdr:col>11</xdr:col>
      <xdr:colOff>307305</xdr:colOff>
      <xdr:row>22</xdr:row>
      <xdr:rowOff>31593</xdr:rowOff>
    </xdr:to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2530FFDE-C000-4A76-8EDB-E03E96267B6C}"/>
            </a:ext>
            <a:ext uri="{147F2762-F138-4A5C-976F-8EAC2B608ADB}">
              <a16:predDERef xmlns:a16="http://schemas.microsoft.com/office/drawing/2014/main" pred="{8E49D2D5-8AC8-41EA-A126-59523A4158A6}"/>
            </a:ext>
          </a:extLst>
        </xdr:cNvPr>
        <xdr:cNvSpPr txBox="1"/>
      </xdr:nvSpPr>
      <xdr:spPr>
        <a:xfrm flipH="1">
          <a:off x="6267450" y="3238500"/>
          <a:ext cx="745455" cy="77454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23</a:t>
          </a:r>
        </a:p>
      </xdr:txBody>
    </xdr:sp>
    <xdr:clientData/>
  </xdr:twoCellAnchor>
  <xdr:twoCellAnchor>
    <xdr:from>
      <xdr:col>11</xdr:col>
      <xdr:colOff>27215</xdr:colOff>
      <xdr:row>15</xdr:row>
      <xdr:rowOff>54429</xdr:rowOff>
    </xdr:from>
    <xdr:to>
      <xdr:col>12</xdr:col>
      <xdr:colOff>163071</xdr:colOff>
      <xdr:row>19</xdr:row>
      <xdr:rowOff>114597</xdr:rowOff>
    </xdr:to>
    <xdr:sp macro="" textlink="">
      <xdr:nvSpPr>
        <xdr:cNvPr id="104" name="TextBox 4">
          <a:extLst>
            <a:ext uri="{FF2B5EF4-FFF2-40B4-BE49-F238E27FC236}">
              <a16:creationId xmlns:a16="http://schemas.microsoft.com/office/drawing/2014/main" id="{EC63B36C-6DBC-4044-8958-2FC4AB7405CA}"/>
            </a:ext>
            <a:ext uri="{147F2762-F138-4A5C-976F-8EAC2B608ADB}">
              <a16:predDERef xmlns:a16="http://schemas.microsoft.com/office/drawing/2014/main" pred="{8E49D2D5-8AC8-41EA-A126-59523A4158A6}"/>
            </a:ext>
          </a:extLst>
        </xdr:cNvPr>
        <xdr:cNvSpPr txBox="1"/>
      </xdr:nvSpPr>
      <xdr:spPr>
        <a:xfrm flipH="1">
          <a:off x="6762751" y="2911929"/>
          <a:ext cx="748177" cy="8221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24</a:t>
          </a:r>
        </a:p>
      </xdr:txBody>
    </xdr:sp>
    <xdr:clientData/>
  </xdr:twoCellAnchor>
  <xdr:twoCellAnchor>
    <xdr:from>
      <xdr:col>9</xdr:col>
      <xdr:colOff>438151</xdr:colOff>
      <xdr:row>8</xdr:row>
      <xdr:rowOff>111579</xdr:rowOff>
    </xdr:from>
    <xdr:to>
      <xdr:col>10</xdr:col>
      <xdr:colOff>574007</xdr:colOff>
      <xdr:row>12</xdr:row>
      <xdr:rowOff>171747</xdr:rowOff>
    </xdr:to>
    <xdr:sp macro="" textlink="">
      <xdr:nvSpPr>
        <xdr:cNvPr id="109" name="TextBox 9">
          <a:extLst>
            <a:ext uri="{FF2B5EF4-FFF2-40B4-BE49-F238E27FC236}">
              <a16:creationId xmlns:a16="http://schemas.microsoft.com/office/drawing/2014/main" id="{6E0CBC6E-453D-40C4-8F02-4B6F1CB4DA2A}"/>
            </a:ext>
            <a:ext uri="{147F2762-F138-4A5C-976F-8EAC2B608ADB}">
              <a16:predDERef xmlns:a16="http://schemas.microsoft.com/office/drawing/2014/main" pred="{8E49D2D5-8AC8-41EA-A126-59523A4158A6}"/>
            </a:ext>
          </a:extLst>
        </xdr:cNvPr>
        <xdr:cNvSpPr txBox="1"/>
      </xdr:nvSpPr>
      <xdr:spPr>
        <a:xfrm flipH="1">
          <a:off x="5949044" y="1635579"/>
          <a:ext cx="748177" cy="8221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25</a:t>
          </a:r>
        </a:p>
      </xdr:txBody>
    </xdr:sp>
    <xdr:clientData/>
  </xdr:twoCellAnchor>
  <xdr:twoCellAnchor>
    <xdr:from>
      <xdr:col>11</xdr:col>
      <xdr:colOff>250372</xdr:colOff>
      <xdr:row>9</xdr:row>
      <xdr:rowOff>32658</xdr:rowOff>
    </xdr:from>
    <xdr:to>
      <xdr:col>12</xdr:col>
      <xdr:colOff>386228</xdr:colOff>
      <xdr:row>13</xdr:row>
      <xdr:rowOff>92826</xdr:rowOff>
    </xdr:to>
    <xdr:sp macro="" textlink="">
      <xdr:nvSpPr>
        <xdr:cNvPr id="112" name="TextBox 10">
          <a:extLst>
            <a:ext uri="{FF2B5EF4-FFF2-40B4-BE49-F238E27FC236}">
              <a16:creationId xmlns:a16="http://schemas.microsoft.com/office/drawing/2014/main" id="{1DCEC070-EFBA-4E69-9A43-0E0F380C0923}"/>
            </a:ext>
            <a:ext uri="{147F2762-F138-4A5C-976F-8EAC2B608ADB}">
              <a16:predDERef xmlns:a16="http://schemas.microsoft.com/office/drawing/2014/main" pred="{8E49D2D5-8AC8-41EA-A126-59523A4158A6}"/>
            </a:ext>
          </a:extLst>
        </xdr:cNvPr>
        <xdr:cNvSpPr txBox="1"/>
      </xdr:nvSpPr>
      <xdr:spPr>
        <a:xfrm flipH="1">
          <a:off x="6985908" y="1747158"/>
          <a:ext cx="748177" cy="8221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40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26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28575</xdr:colOff>
      <xdr:row>24</xdr:row>
      <xdr:rowOff>0</xdr:rowOff>
    </xdr:to>
    <xdr:pic>
      <xdr:nvPicPr>
        <xdr:cNvPr id="21" name="Picture 1">
          <a:extLst>
            <a:ext uri="{FF2B5EF4-FFF2-40B4-BE49-F238E27FC236}">
              <a16:creationId xmlns:a16="http://schemas.microsoft.com/office/drawing/2014/main" id="{5CCE0A8E-429F-E7B2-89C7-6FA873AF5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295775" cy="4572000"/>
        </a:xfrm>
        <a:prstGeom prst="rect">
          <a:avLst/>
        </a:prstGeom>
      </xdr:spPr>
    </xdr:pic>
    <xdr:clientData/>
  </xdr:twoCellAnchor>
  <xdr:twoCellAnchor>
    <xdr:from>
      <xdr:col>0</xdr:col>
      <xdr:colOff>214313</xdr:colOff>
      <xdr:row>8</xdr:row>
      <xdr:rowOff>80962</xdr:rowOff>
    </xdr:from>
    <xdr:to>
      <xdr:col>1</xdr:col>
      <xdr:colOff>171419</xdr:colOff>
      <xdr:row>11</xdr:row>
      <xdr:rowOff>49085</xdr:rowOff>
    </xdr:to>
    <xdr:sp macro="" textlink="">
      <xdr:nvSpPr>
        <xdr:cNvPr id="22" name="TextBox 2">
          <a:extLst>
            <a:ext uri="{FF2B5EF4-FFF2-40B4-BE49-F238E27FC236}">
              <a16:creationId xmlns:a16="http://schemas.microsoft.com/office/drawing/2014/main" id="{458F5D4B-DE6D-4ACB-BAF1-96A9CE4C1C36}"/>
            </a:ext>
            <a:ext uri="{147F2762-F138-4A5C-976F-8EAC2B608ADB}">
              <a16:predDERef xmlns:a16="http://schemas.microsoft.com/office/drawing/2014/main" pred="{5CCE0A8E-429F-E7B2-89C7-6FA873AF55AF}"/>
            </a:ext>
          </a:extLst>
        </xdr:cNvPr>
        <xdr:cNvSpPr txBox="1"/>
      </xdr:nvSpPr>
      <xdr:spPr>
        <a:xfrm>
          <a:off x="214313" y="1604962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2</xdr:col>
      <xdr:colOff>328613</xdr:colOff>
      <xdr:row>7</xdr:row>
      <xdr:rowOff>33338</xdr:rowOff>
    </xdr:from>
    <xdr:to>
      <xdr:col>3</xdr:col>
      <xdr:colOff>116650</xdr:colOff>
      <xdr:row>9</xdr:row>
      <xdr:rowOff>6224</xdr:rowOff>
    </xdr:to>
    <xdr:sp macro="" textlink="">
      <xdr:nvSpPr>
        <xdr:cNvPr id="23" name="TextBox 4">
          <a:extLst>
            <a:ext uri="{FF2B5EF4-FFF2-40B4-BE49-F238E27FC236}">
              <a16:creationId xmlns:a16="http://schemas.microsoft.com/office/drawing/2014/main" id="{0EDE0332-E107-4609-8F3F-F5C6B02DF026}"/>
            </a:ext>
            <a:ext uri="{147F2762-F138-4A5C-976F-8EAC2B608ADB}">
              <a16:predDERef xmlns:a16="http://schemas.microsoft.com/office/drawing/2014/main" pred="{458F5D4B-DE6D-4ACB-BAF1-96A9CE4C1C36}"/>
            </a:ext>
          </a:extLst>
        </xdr:cNvPr>
        <xdr:cNvSpPr txBox="1"/>
      </xdr:nvSpPr>
      <xdr:spPr>
        <a:xfrm>
          <a:off x="1547813" y="1366838"/>
          <a:ext cx="397637" cy="35388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352425</xdr:colOff>
      <xdr:row>4</xdr:row>
      <xdr:rowOff>142874</xdr:rowOff>
    </xdr:from>
    <xdr:to>
      <xdr:col>3</xdr:col>
      <xdr:colOff>57119</xdr:colOff>
      <xdr:row>6</xdr:row>
      <xdr:rowOff>87185</xdr:rowOff>
    </xdr:to>
    <xdr:sp macro="" textlink="">
      <xdr:nvSpPr>
        <xdr:cNvPr id="24" name="TextBox 5">
          <a:extLst>
            <a:ext uri="{FF2B5EF4-FFF2-40B4-BE49-F238E27FC236}">
              <a16:creationId xmlns:a16="http://schemas.microsoft.com/office/drawing/2014/main" id="{3167692B-E65F-4BB7-BE76-C2D3FB2DA2DA}"/>
            </a:ext>
            <a:ext uri="{147F2762-F138-4A5C-976F-8EAC2B608ADB}">
              <a16:predDERef xmlns:a16="http://schemas.microsoft.com/office/drawing/2014/main" pred="{0EDE0332-E107-4609-8F3F-F5C6B02DF026}"/>
            </a:ext>
          </a:extLst>
        </xdr:cNvPr>
        <xdr:cNvSpPr txBox="1"/>
      </xdr:nvSpPr>
      <xdr:spPr>
        <a:xfrm>
          <a:off x="1571625" y="904874"/>
          <a:ext cx="314294" cy="32531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3</xdr:col>
      <xdr:colOff>80962</xdr:colOff>
      <xdr:row>3</xdr:row>
      <xdr:rowOff>152400</xdr:rowOff>
    </xdr:from>
    <xdr:to>
      <xdr:col>3</xdr:col>
      <xdr:colOff>371443</xdr:colOff>
      <xdr:row>5</xdr:row>
      <xdr:rowOff>82424</xdr:rowOff>
    </xdr:to>
    <xdr:sp macro="" textlink="">
      <xdr:nvSpPr>
        <xdr:cNvPr id="25" name="TextBox 6">
          <a:extLst>
            <a:ext uri="{FF2B5EF4-FFF2-40B4-BE49-F238E27FC236}">
              <a16:creationId xmlns:a16="http://schemas.microsoft.com/office/drawing/2014/main" id="{CE58609E-5F07-4EDA-913F-1366F48C7815}"/>
            </a:ext>
            <a:ext uri="{147F2762-F138-4A5C-976F-8EAC2B608ADB}">
              <a16:predDERef xmlns:a16="http://schemas.microsoft.com/office/drawing/2014/main" pred="{3167692B-E65F-4BB7-BE76-C2D3FB2DA2DA}"/>
            </a:ext>
          </a:extLst>
        </xdr:cNvPr>
        <xdr:cNvSpPr txBox="1"/>
      </xdr:nvSpPr>
      <xdr:spPr>
        <a:xfrm>
          <a:off x="1909762" y="723900"/>
          <a:ext cx="290481" cy="3110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3</xdr:col>
      <xdr:colOff>428625</xdr:colOff>
      <xdr:row>4</xdr:row>
      <xdr:rowOff>109537</xdr:rowOff>
    </xdr:from>
    <xdr:to>
      <xdr:col>4</xdr:col>
      <xdr:colOff>135700</xdr:colOff>
      <xdr:row>6</xdr:row>
      <xdr:rowOff>53848</xdr:rowOff>
    </xdr:to>
    <xdr:sp macro="" textlink="">
      <xdr:nvSpPr>
        <xdr:cNvPr id="26" name="TextBox 7">
          <a:extLst>
            <a:ext uri="{FF2B5EF4-FFF2-40B4-BE49-F238E27FC236}">
              <a16:creationId xmlns:a16="http://schemas.microsoft.com/office/drawing/2014/main" id="{B60F1787-00B7-4634-A582-CD393B39ACA3}"/>
            </a:ext>
            <a:ext uri="{147F2762-F138-4A5C-976F-8EAC2B608ADB}">
              <a16:predDERef xmlns:a16="http://schemas.microsoft.com/office/drawing/2014/main" pred="{CE58609E-5F07-4EDA-913F-1366F48C7815}"/>
            </a:ext>
          </a:extLst>
        </xdr:cNvPr>
        <xdr:cNvSpPr txBox="1"/>
      </xdr:nvSpPr>
      <xdr:spPr>
        <a:xfrm>
          <a:off x="2257425" y="871537"/>
          <a:ext cx="316675" cy="32531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4</xdr:col>
      <xdr:colOff>28576</xdr:colOff>
      <xdr:row>3</xdr:row>
      <xdr:rowOff>95250</xdr:rowOff>
    </xdr:from>
    <xdr:to>
      <xdr:col>4</xdr:col>
      <xdr:colOff>254763</xdr:colOff>
      <xdr:row>4</xdr:row>
      <xdr:rowOff>166688</xdr:rowOff>
    </xdr:to>
    <xdr:sp macro="" textlink="">
      <xdr:nvSpPr>
        <xdr:cNvPr id="28" name="TextBox 8">
          <a:extLst>
            <a:ext uri="{FF2B5EF4-FFF2-40B4-BE49-F238E27FC236}">
              <a16:creationId xmlns:a16="http://schemas.microsoft.com/office/drawing/2014/main" id="{B61777A2-B1FA-482E-98AA-A8727AFADE4F}"/>
            </a:ext>
            <a:ext uri="{147F2762-F138-4A5C-976F-8EAC2B608ADB}">
              <a16:predDERef xmlns:a16="http://schemas.microsoft.com/office/drawing/2014/main" pred="{B60F1787-00B7-4634-A582-CD393B39ACA3}"/>
            </a:ext>
          </a:extLst>
        </xdr:cNvPr>
        <xdr:cNvSpPr txBox="1"/>
      </xdr:nvSpPr>
      <xdr:spPr>
        <a:xfrm>
          <a:off x="2466976" y="666750"/>
          <a:ext cx="226187" cy="26193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4</xdr:col>
      <xdr:colOff>290511</xdr:colOff>
      <xdr:row>3</xdr:row>
      <xdr:rowOff>76199</xdr:rowOff>
    </xdr:from>
    <xdr:to>
      <xdr:col>4</xdr:col>
      <xdr:colOff>504792</xdr:colOff>
      <xdr:row>4</xdr:row>
      <xdr:rowOff>152400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28869161-A22A-4C34-9325-882F3D2FE043}"/>
            </a:ext>
            <a:ext uri="{147F2762-F138-4A5C-976F-8EAC2B608ADB}">
              <a16:predDERef xmlns:a16="http://schemas.microsoft.com/office/drawing/2014/main" pred="{B61777A2-B1FA-482E-98AA-A8727AFADE4F}"/>
            </a:ext>
          </a:extLst>
        </xdr:cNvPr>
        <xdr:cNvSpPr txBox="1"/>
      </xdr:nvSpPr>
      <xdr:spPr>
        <a:xfrm>
          <a:off x="2728911" y="647699"/>
          <a:ext cx="214281" cy="2667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4</xdr:col>
      <xdr:colOff>319087</xdr:colOff>
      <xdr:row>1</xdr:row>
      <xdr:rowOff>185737</xdr:rowOff>
    </xdr:from>
    <xdr:to>
      <xdr:col>4</xdr:col>
      <xdr:colOff>542894</xdr:colOff>
      <xdr:row>3</xdr:row>
      <xdr:rowOff>42862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9881EA9A-5A0F-4F25-BAA6-93A4E3AD50A9}"/>
            </a:ext>
            <a:ext uri="{147F2762-F138-4A5C-976F-8EAC2B608ADB}">
              <a16:predDERef xmlns:a16="http://schemas.microsoft.com/office/drawing/2014/main" pred="{28869161-A22A-4C34-9325-882F3D2FE043}"/>
            </a:ext>
          </a:extLst>
        </xdr:cNvPr>
        <xdr:cNvSpPr txBox="1"/>
      </xdr:nvSpPr>
      <xdr:spPr>
        <a:xfrm>
          <a:off x="2757487" y="376237"/>
          <a:ext cx="223807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5</xdr:col>
      <xdr:colOff>61912</xdr:colOff>
      <xdr:row>1</xdr:row>
      <xdr:rowOff>161926</xdr:rowOff>
    </xdr:from>
    <xdr:to>
      <xdr:col>5</xdr:col>
      <xdr:colOff>228600</xdr:colOff>
      <xdr:row>2</xdr:row>
      <xdr:rowOff>177674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50FDAE99-E2C6-4512-9F3D-631E10C7A8E7}"/>
            </a:ext>
            <a:ext uri="{147F2762-F138-4A5C-976F-8EAC2B608ADB}">
              <a16:predDERef xmlns:a16="http://schemas.microsoft.com/office/drawing/2014/main" pred="{9881EA9A-5A0F-4F25-BAA6-93A4E3AD50A9}"/>
            </a:ext>
          </a:extLst>
        </xdr:cNvPr>
        <xdr:cNvSpPr txBox="1"/>
      </xdr:nvSpPr>
      <xdr:spPr>
        <a:xfrm>
          <a:off x="3109912" y="352426"/>
          <a:ext cx="166688" cy="2062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1</xdr:col>
      <xdr:colOff>333374</xdr:colOff>
      <xdr:row>21</xdr:row>
      <xdr:rowOff>33338</xdr:rowOff>
    </xdr:from>
    <xdr:to>
      <xdr:col>2</xdr:col>
      <xdr:colOff>71405</xdr:colOff>
      <xdr:row>22</xdr:row>
      <xdr:rowOff>134812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F5EF8CC9-60C4-43DB-B2E1-10BBA4C210E9}"/>
            </a:ext>
            <a:ext uri="{147F2762-F138-4A5C-976F-8EAC2B608ADB}">
              <a16:predDERef xmlns:a16="http://schemas.microsoft.com/office/drawing/2014/main" pred="{50FDAE99-E2C6-4512-9F3D-631E10C7A8E7}"/>
            </a:ext>
          </a:extLst>
        </xdr:cNvPr>
        <xdr:cNvSpPr txBox="1"/>
      </xdr:nvSpPr>
      <xdr:spPr>
        <a:xfrm>
          <a:off x="942974" y="4033838"/>
          <a:ext cx="347631" cy="29197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1</xdr:col>
      <xdr:colOff>295276</xdr:colOff>
      <xdr:row>18</xdr:row>
      <xdr:rowOff>161926</xdr:rowOff>
    </xdr:from>
    <xdr:to>
      <xdr:col>2</xdr:col>
      <xdr:colOff>42832</xdr:colOff>
      <xdr:row>20</xdr:row>
      <xdr:rowOff>72899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5B2234CE-8B22-49AD-8275-EE8E8DC1B8A5}"/>
            </a:ext>
            <a:ext uri="{147F2762-F138-4A5C-976F-8EAC2B608ADB}">
              <a16:predDERef xmlns:a16="http://schemas.microsoft.com/office/drawing/2014/main" pred="{F5EF8CC9-60C4-43DB-B2E1-10BBA4C210E9}"/>
            </a:ext>
          </a:extLst>
        </xdr:cNvPr>
        <xdr:cNvSpPr txBox="1"/>
      </xdr:nvSpPr>
      <xdr:spPr>
        <a:xfrm>
          <a:off x="904876" y="3590926"/>
          <a:ext cx="357156" cy="2919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2</xdr:col>
      <xdr:colOff>176213</xdr:colOff>
      <xdr:row>20</xdr:row>
      <xdr:rowOff>42864</xdr:rowOff>
    </xdr:from>
    <xdr:to>
      <xdr:col>2</xdr:col>
      <xdr:colOff>514319</xdr:colOff>
      <xdr:row>21</xdr:row>
      <xdr:rowOff>91950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EA65AC7C-6EB2-455C-9444-BB8E7106D5C3}"/>
            </a:ext>
            <a:ext uri="{147F2762-F138-4A5C-976F-8EAC2B608ADB}">
              <a16:predDERef xmlns:a16="http://schemas.microsoft.com/office/drawing/2014/main" pred="{5B2234CE-8B22-49AD-8275-EE8E8DC1B8A5}"/>
            </a:ext>
          </a:extLst>
        </xdr:cNvPr>
        <xdr:cNvSpPr txBox="1"/>
      </xdr:nvSpPr>
      <xdr:spPr>
        <a:xfrm>
          <a:off x="1395413" y="3852864"/>
          <a:ext cx="338106" cy="23958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2</xdr:col>
      <xdr:colOff>104775</xdr:colOff>
      <xdr:row>16</xdr:row>
      <xdr:rowOff>142875</xdr:rowOff>
    </xdr:from>
    <xdr:to>
      <xdr:col>2</xdr:col>
      <xdr:colOff>452407</xdr:colOff>
      <xdr:row>18</xdr:row>
      <xdr:rowOff>72899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93F7B8E2-DFA4-4DD1-B51A-7B10F9B74F6C}"/>
            </a:ext>
            <a:ext uri="{147F2762-F138-4A5C-976F-8EAC2B608ADB}">
              <a16:predDERef xmlns:a16="http://schemas.microsoft.com/office/drawing/2014/main" pred="{EA65AC7C-6EB2-455C-9444-BB8E7106D5C3}"/>
            </a:ext>
          </a:extLst>
        </xdr:cNvPr>
        <xdr:cNvSpPr txBox="1"/>
      </xdr:nvSpPr>
      <xdr:spPr>
        <a:xfrm>
          <a:off x="1323975" y="3190875"/>
          <a:ext cx="347632" cy="3110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3</xdr:col>
      <xdr:colOff>0</xdr:colOff>
      <xdr:row>16</xdr:row>
      <xdr:rowOff>38100</xdr:rowOff>
    </xdr:from>
    <xdr:to>
      <xdr:col>3</xdr:col>
      <xdr:colOff>361918</xdr:colOff>
      <xdr:row>17</xdr:row>
      <xdr:rowOff>177672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247C7B9B-5FC1-4815-B9E6-A5B439FDC44E}"/>
            </a:ext>
            <a:ext uri="{147F2762-F138-4A5C-976F-8EAC2B608ADB}">
              <a16:predDERef xmlns:a16="http://schemas.microsoft.com/office/drawing/2014/main" pred="{93F7B8E2-DFA4-4DD1-B51A-7B10F9B74F6C}"/>
            </a:ext>
          </a:extLst>
        </xdr:cNvPr>
        <xdr:cNvSpPr txBox="1"/>
      </xdr:nvSpPr>
      <xdr:spPr>
        <a:xfrm>
          <a:off x="1828800" y="3086100"/>
          <a:ext cx="361918" cy="3300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3</xdr:col>
      <xdr:colOff>438151</xdr:colOff>
      <xdr:row>17</xdr:row>
      <xdr:rowOff>4763</xdr:rowOff>
    </xdr:from>
    <xdr:to>
      <xdr:col>4</xdr:col>
      <xdr:colOff>204757</xdr:colOff>
      <xdr:row>18</xdr:row>
      <xdr:rowOff>106236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DD654D0F-06D4-42CA-90A5-56D8778E147B}"/>
            </a:ext>
            <a:ext uri="{147F2762-F138-4A5C-976F-8EAC2B608ADB}">
              <a16:predDERef xmlns:a16="http://schemas.microsoft.com/office/drawing/2014/main" pred="{247C7B9B-5FC1-4815-B9E6-A5B439FDC44E}"/>
            </a:ext>
          </a:extLst>
        </xdr:cNvPr>
        <xdr:cNvSpPr txBox="1"/>
      </xdr:nvSpPr>
      <xdr:spPr>
        <a:xfrm>
          <a:off x="2266951" y="3243263"/>
          <a:ext cx="376206" cy="29197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4</xdr:col>
      <xdr:colOff>57150</xdr:colOff>
      <xdr:row>13</xdr:row>
      <xdr:rowOff>128588</xdr:rowOff>
    </xdr:from>
    <xdr:to>
      <xdr:col>4</xdr:col>
      <xdr:colOff>461931</xdr:colOff>
      <xdr:row>15</xdr:row>
      <xdr:rowOff>90488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AD7DCFFB-8706-413E-B246-EFC48043BA24}"/>
            </a:ext>
            <a:ext uri="{147F2762-F138-4A5C-976F-8EAC2B608ADB}">
              <a16:predDERef xmlns:a16="http://schemas.microsoft.com/office/drawing/2014/main" pred="{DD654D0F-06D4-42CA-90A5-56D8778E147B}"/>
            </a:ext>
          </a:extLst>
        </xdr:cNvPr>
        <xdr:cNvSpPr txBox="1"/>
      </xdr:nvSpPr>
      <xdr:spPr>
        <a:xfrm>
          <a:off x="2495550" y="2605088"/>
          <a:ext cx="404781" cy="3429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4</xdr:col>
      <xdr:colOff>409575</xdr:colOff>
      <xdr:row>14</xdr:row>
      <xdr:rowOff>161925</xdr:rowOff>
    </xdr:from>
    <xdr:to>
      <xdr:col>5</xdr:col>
      <xdr:colOff>128557</xdr:colOff>
      <xdr:row>16</xdr:row>
      <xdr:rowOff>80963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BA6D0E57-A145-4E6D-BD4C-A7252C82C904}"/>
            </a:ext>
            <a:ext uri="{147F2762-F138-4A5C-976F-8EAC2B608ADB}">
              <a16:predDERef xmlns:a16="http://schemas.microsoft.com/office/drawing/2014/main" pred="{AD7DCFFB-8706-413E-B246-EFC48043BA24}"/>
            </a:ext>
          </a:extLst>
        </xdr:cNvPr>
        <xdr:cNvSpPr txBox="1"/>
      </xdr:nvSpPr>
      <xdr:spPr>
        <a:xfrm>
          <a:off x="2847975" y="2828925"/>
          <a:ext cx="328582" cy="30003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0</xdr:col>
      <xdr:colOff>557213</xdr:colOff>
      <xdr:row>10</xdr:row>
      <xdr:rowOff>4763</xdr:rowOff>
    </xdr:from>
    <xdr:to>
      <xdr:col>1</xdr:col>
      <xdr:colOff>166761</xdr:colOff>
      <xdr:row>11</xdr:row>
      <xdr:rowOff>120305</xdr:rowOff>
    </xdr:to>
    <xdr:sp macro="" textlink="">
      <xdr:nvSpPr>
        <xdr:cNvPr id="29" name="Freeform: Shape 28">
          <a:extLst>
            <a:ext uri="{FF2B5EF4-FFF2-40B4-BE49-F238E27FC236}">
              <a16:creationId xmlns:a16="http://schemas.microsoft.com/office/drawing/2014/main" id="{0E4606BA-2CBE-4246-1D82-7608B1E4EA40}"/>
            </a:ext>
          </a:extLst>
        </xdr:cNvPr>
        <xdr:cNvSpPr/>
      </xdr:nvSpPr>
      <xdr:spPr>
        <a:xfrm>
          <a:off x="557213" y="1909763"/>
          <a:ext cx="219148" cy="306042"/>
        </a:xfrm>
        <a:custGeom>
          <a:avLst/>
          <a:gdLst>
            <a:gd name="connsiteX0" fmla="*/ 19050 w 219148"/>
            <a:gd name="connsiteY0" fmla="*/ 133350 h 306042"/>
            <a:gd name="connsiteX1" fmla="*/ 9525 w 219148"/>
            <a:gd name="connsiteY1" fmla="*/ 204787 h 306042"/>
            <a:gd name="connsiteX2" fmla="*/ 0 w 219148"/>
            <a:gd name="connsiteY2" fmla="*/ 219075 h 306042"/>
            <a:gd name="connsiteX3" fmla="*/ 52387 w 219148"/>
            <a:gd name="connsiteY3" fmla="*/ 300037 h 306042"/>
            <a:gd name="connsiteX4" fmla="*/ 133350 w 219148"/>
            <a:gd name="connsiteY4" fmla="*/ 290512 h 306042"/>
            <a:gd name="connsiteX5" fmla="*/ 166687 w 219148"/>
            <a:gd name="connsiteY5" fmla="*/ 266700 h 306042"/>
            <a:gd name="connsiteX6" fmla="*/ 171450 w 219148"/>
            <a:gd name="connsiteY6" fmla="*/ 238125 h 306042"/>
            <a:gd name="connsiteX7" fmla="*/ 152400 w 219148"/>
            <a:gd name="connsiteY7" fmla="*/ 233362 h 306042"/>
            <a:gd name="connsiteX8" fmla="*/ 161925 w 219148"/>
            <a:gd name="connsiteY8" fmla="*/ 219075 h 306042"/>
            <a:gd name="connsiteX9" fmla="*/ 195262 w 219148"/>
            <a:gd name="connsiteY9" fmla="*/ 195262 h 306042"/>
            <a:gd name="connsiteX10" fmla="*/ 180975 w 219148"/>
            <a:gd name="connsiteY10" fmla="*/ 185737 h 306042"/>
            <a:gd name="connsiteX11" fmla="*/ 176212 w 219148"/>
            <a:gd name="connsiteY11" fmla="*/ 80962 h 306042"/>
            <a:gd name="connsiteX12" fmla="*/ 200025 w 219148"/>
            <a:gd name="connsiteY12" fmla="*/ 76200 h 306042"/>
            <a:gd name="connsiteX13" fmla="*/ 214312 w 219148"/>
            <a:gd name="connsiteY13" fmla="*/ 66675 h 306042"/>
            <a:gd name="connsiteX14" fmla="*/ 214312 w 219148"/>
            <a:gd name="connsiteY14" fmla="*/ 0 h 306042"/>
            <a:gd name="connsiteX15" fmla="*/ 114300 w 219148"/>
            <a:gd name="connsiteY15" fmla="*/ 9525 h 306042"/>
            <a:gd name="connsiteX16" fmla="*/ 100012 w 219148"/>
            <a:gd name="connsiteY16" fmla="*/ 14287 h 306042"/>
            <a:gd name="connsiteX17" fmla="*/ 85725 w 219148"/>
            <a:gd name="connsiteY17" fmla="*/ 28575 h 306042"/>
            <a:gd name="connsiteX18" fmla="*/ 61912 w 219148"/>
            <a:gd name="connsiteY18" fmla="*/ 71437 h 306042"/>
            <a:gd name="connsiteX19" fmla="*/ 42862 w 219148"/>
            <a:gd name="connsiteY19" fmla="*/ 90487 h 306042"/>
            <a:gd name="connsiteX20" fmla="*/ 33337 w 219148"/>
            <a:gd name="connsiteY20" fmla="*/ 104775 h 306042"/>
            <a:gd name="connsiteX21" fmla="*/ 14287 w 219148"/>
            <a:gd name="connsiteY21" fmla="*/ 109537 h 306042"/>
            <a:gd name="connsiteX22" fmla="*/ 19050 w 219148"/>
            <a:gd name="connsiteY22" fmla="*/ 133350 h 30604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</a:cxnLst>
          <a:rect l="l" t="t" r="r" b="b"/>
          <a:pathLst>
            <a:path w="219148" h="306042">
              <a:moveTo>
                <a:pt x="19050" y="133350"/>
              </a:moveTo>
              <a:cubicBezTo>
                <a:pt x="17986" y="146112"/>
                <a:pt x="19251" y="185335"/>
                <a:pt x="9525" y="204787"/>
              </a:cubicBezTo>
              <a:cubicBezTo>
                <a:pt x="6965" y="209907"/>
                <a:pt x="3175" y="214312"/>
                <a:pt x="0" y="219075"/>
              </a:cubicBezTo>
              <a:cubicBezTo>
                <a:pt x="154012" y="234475"/>
                <a:pt x="-82681" y="194984"/>
                <a:pt x="52387" y="300037"/>
              </a:cubicBezTo>
              <a:cubicBezTo>
                <a:pt x="73837" y="316720"/>
                <a:pt x="106362" y="293687"/>
                <a:pt x="133350" y="290512"/>
              </a:cubicBezTo>
              <a:cubicBezTo>
                <a:pt x="148577" y="285437"/>
                <a:pt x="157647" y="284780"/>
                <a:pt x="166687" y="266700"/>
              </a:cubicBezTo>
              <a:cubicBezTo>
                <a:pt x="171006" y="258063"/>
                <a:pt x="169862" y="247650"/>
                <a:pt x="171450" y="238125"/>
              </a:cubicBezTo>
              <a:cubicBezTo>
                <a:pt x="165100" y="236537"/>
                <a:pt x="155327" y="239216"/>
                <a:pt x="152400" y="233362"/>
              </a:cubicBezTo>
              <a:cubicBezTo>
                <a:pt x="149840" y="228243"/>
                <a:pt x="158261" y="223472"/>
                <a:pt x="161925" y="219075"/>
              </a:cubicBezTo>
              <a:cubicBezTo>
                <a:pt x="175717" y="202524"/>
                <a:pt x="176001" y="204892"/>
                <a:pt x="195262" y="195262"/>
              </a:cubicBezTo>
              <a:cubicBezTo>
                <a:pt x="190500" y="192087"/>
                <a:pt x="185372" y="189401"/>
                <a:pt x="180975" y="185737"/>
              </a:cubicBezTo>
              <a:cubicBezTo>
                <a:pt x="147716" y="158022"/>
                <a:pt x="154832" y="142046"/>
                <a:pt x="176212" y="80962"/>
              </a:cubicBezTo>
              <a:cubicBezTo>
                <a:pt x="178886" y="73322"/>
                <a:pt x="192087" y="77787"/>
                <a:pt x="200025" y="76200"/>
              </a:cubicBezTo>
              <a:cubicBezTo>
                <a:pt x="204787" y="73025"/>
                <a:pt x="211752" y="71794"/>
                <a:pt x="214312" y="66675"/>
              </a:cubicBezTo>
              <a:cubicBezTo>
                <a:pt x="223926" y="47447"/>
                <a:pt x="216632" y="18560"/>
                <a:pt x="214312" y="0"/>
              </a:cubicBezTo>
              <a:cubicBezTo>
                <a:pt x="170898" y="2713"/>
                <a:pt x="150070" y="583"/>
                <a:pt x="114300" y="9525"/>
              </a:cubicBezTo>
              <a:cubicBezTo>
                <a:pt x="109430" y="10743"/>
                <a:pt x="104775" y="12700"/>
                <a:pt x="100012" y="14287"/>
              </a:cubicBezTo>
              <a:cubicBezTo>
                <a:pt x="95250" y="19050"/>
                <a:pt x="89640" y="23094"/>
                <a:pt x="85725" y="28575"/>
              </a:cubicBezTo>
              <a:cubicBezTo>
                <a:pt x="46206" y="83904"/>
                <a:pt x="113563" y="5031"/>
                <a:pt x="61912" y="71437"/>
              </a:cubicBezTo>
              <a:cubicBezTo>
                <a:pt x="56399" y="78526"/>
                <a:pt x="48706" y="83669"/>
                <a:pt x="42862" y="90487"/>
              </a:cubicBezTo>
              <a:cubicBezTo>
                <a:pt x="39137" y="94833"/>
                <a:pt x="38100" y="101600"/>
                <a:pt x="33337" y="104775"/>
              </a:cubicBezTo>
              <a:cubicBezTo>
                <a:pt x="27891" y="108406"/>
                <a:pt x="20637" y="107950"/>
                <a:pt x="14287" y="109537"/>
              </a:cubicBezTo>
              <a:lnTo>
                <a:pt x="19050" y="133350"/>
              </a:ln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494950</xdr:colOff>
      <xdr:row>5</xdr:row>
      <xdr:rowOff>147638</xdr:rowOff>
    </xdr:from>
    <xdr:to>
      <xdr:col>3</xdr:col>
      <xdr:colOff>85806</xdr:colOff>
      <xdr:row>6</xdr:row>
      <xdr:rowOff>147638</xdr:rowOff>
    </xdr:to>
    <xdr:sp macro="" textlink="">
      <xdr:nvSpPr>
        <xdr:cNvPr id="30" name="Freeform: Shape 29">
          <a:extLst>
            <a:ext uri="{FF2B5EF4-FFF2-40B4-BE49-F238E27FC236}">
              <a16:creationId xmlns:a16="http://schemas.microsoft.com/office/drawing/2014/main" id="{CFCDC133-5F0C-962A-4D6D-7344E94C6ED6}"/>
            </a:ext>
          </a:extLst>
        </xdr:cNvPr>
        <xdr:cNvSpPr/>
      </xdr:nvSpPr>
      <xdr:spPr>
        <a:xfrm>
          <a:off x="1714150" y="1100138"/>
          <a:ext cx="200456" cy="190500"/>
        </a:xfrm>
        <a:custGeom>
          <a:avLst/>
          <a:gdLst>
            <a:gd name="connsiteX0" fmla="*/ 350 w 200456"/>
            <a:gd name="connsiteY0" fmla="*/ 133350 h 190500"/>
            <a:gd name="connsiteX1" fmla="*/ 33688 w 200456"/>
            <a:gd name="connsiteY1" fmla="*/ 161925 h 190500"/>
            <a:gd name="connsiteX2" fmla="*/ 71788 w 200456"/>
            <a:gd name="connsiteY2" fmla="*/ 190500 h 190500"/>
            <a:gd name="connsiteX3" fmla="*/ 105125 w 200456"/>
            <a:gd name="connsiteY3" fmla="*/ 185737 h 190500"/>
            <a:gd name="connsiteX4" fmla="*/ 114650 w 200456"/>
            <a:gd name="connsiteY4" fmla="*/ 171450 h 190500"/>
            <a:gd name="connsiteX5" fmla="*/ 128938 w 200456"/>
            <a:gd name="connsiteY5" fmla="*/ 147637 h 190500"/>
            <a:gd name="connsiteX6" fmla="*/ 143225 w 200456"/>
            <a:gd name="connsiteY6" fmla="*/ 128587 h 190500"/>
            <a:gd name="connsiteX7" fmla="*/ 176563 w 200456"/>
            <a:gd name="connsiteY7" fmla="*/ 109537 h 190500"/>
            <a:gd name="connsiteX8" fmla="*/ 195613 w 200456"/>
            <a:gd name="connsiteY8" fmla="*/ 76200 h 190500"/>
            <a:gd name="connsiteX9" fmla="*/ 195613 w 200456"/>
            <a:gd name="connsiteY9" fmla="*/ 0 h 190500"/>
            <a:gd name="connsiteX10" fmla="*/ 176563 w 200456"/>
            <a:gd name="connsiteY10" fmla="*/ 9525 h 190500"/>
            <a:gd name="connsiteX11" fmla="*/ 143225 w 200456"/>
            <a:gd name="connsiteY11" fmla="*/ 52387 h 190500"/>
            <a:gd name="connsiteX12" fmla="*/ 100363 w 200456"/>
            <a:gd name="connsiteY12" fmla="*/ 76200 h 190500"/>
            <a:gd name="connsiteX13" fmla="*/ 62263 w 200456"/>
            <a:gd name="connsiteY13" fmla="*/ 95250 h 190500"/>
            <a:gd name="connsiteX14" fmla="*/ 28925 w 200456"/>
            <a:gd name="connsiteY14" fmla="*/ 100012 h 190500"/>
            <a:gd name="connsiteX15" fmla="*/ 350 w 200456"/>
            <a:gd name="connsiteY15" fmla="*/ 133350 h 1905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</a:cxnLst>
          <a:rect l="l" t="t" r="r" b="b"/>
          <a:pathLst>
            <a:path w="200456" h="190500">
              <a:moveTo>
                <a:pt x="350" y="133350"/>
              </a:moveTo>
              <a:cubicBezTo>
                <a:pt x="1144" y="143669"/>
                <a:pt x="21851" y="153316"/>
                <a:pt x="33688" y="161925"/>
              </a:cubicBezTo>
              <a:cubicBezTo>
                <a:pt x="83337" y="198033"/>
                <a:pt x="19172" y="137884"/>
                <a:pt x="71788" y="190500"/>
              </a:cubicBezTo>
              <a:cubicBezTo>
                <a:pt x="82900" y="188912"/>
                <a:pt x="94867" y="190296"/>
                <a:pt x="105125" y="185737"/>
              </a:cubicBezTo>
              <a:cubicBezTo>
                <a:pt x="110355" y="183412"/>
                <a:pt x="111616" y="176304"/>
                <a:pt x="114650" y="171450"/>
              </a:cubicBezTo>
              <a:cubicBezTo>
                <a:pt x="119556" y="163600"/>
                <a:pt x="123803" y="155339"/>
                <a:pt x="128938" y="147637"/>
              </a:cubicBezTo>
              <a:cubicBezTo>
                <a:pt x="133341" y="141033"/>
                <a:pt x="137612" y="134200"/>
                <a:pt x="143225" y="128587"/>
              </a:cubicBezTo>
              <a:cubicBezTo>
                <a:pt x="149956" y="121856"/>
                <a:pt x="169093" y="113272"/>
                <a:pt x="176563" y="109537"/>
              </a:cubicBezTo>
              <a:cubicBezTo>
                <a:pt x="182913" y="98425"/>
                <a:pt x="190691" y="88014"/>
                <a:pt x="195613" y="76200"/>
              </a:cubicBezTo>
              <a:cubicBezTo>
                <a:pt x="205405" y="52699"/>
                <a:pt x="197661" y="22528"/>
                <a:pt x="195613" y="0"/>
              </a:cubicBezTo>
              <a:cubicBezTo>
                <a:pt x="189263" y="3175"/>
                <a:pt x="181583" y="4505"/>
                <a:pt x="176563" y="9525"/>
              </a:cubicBezTo>
              <a:cubicBezTo>
                <a:pt x="163764" y="22324"/>
                <a:pt x="157705" y="41527"/>
                <a:pt x="143225" y="52387"/>
              </a:cubicBezTo>
              <a:cubicBezTo>
                <a:pt x="111160" y="76436"/>
                <a:pt x="138196" y="58738"/>
                <a:pt x="100363" y="76200"/>
              </a:cubicBezTo>
              <a:cubicBezTo>
                <a:pt x="87471" y="82150"/>
                <a:pt x="76319" y="93242"/>
                <a:pt x="62263" y="95250"/>
              </a:cubicBezTo>
              <a:lnTo>
                <a:pt x="28925" y="100012"/>
              </a:lnTo>
              <a:cubicBezTo>
                <a:pt x="-2490" y="115720"/>
                <a:pt x="-444" y="123031"/>
                <a:pt x="350" y="133350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166688</xdr:colOff>
      <xdr:row>5</xdr:row>
      <xdr:rowOff>11968</xdr:rowOff>
    </xdr:from>
    <xdr:to>
      <xdr:col>3</xdr:col>
      <xdr:colOff>425753</xdr:colOff>
      <xdr:row>5</xdr:row>
      <xdr:rowOff>163589</xdr:rowOff>
    </xdr:to>
    <xdr:sp macro="" textlink="">
      <xdr:nvSpPr>
        <xdr:cNvPr id="32" name="Freeform: Shape 31">
          <a:extLst>
            <a:ext uri="{FF2B5EF4-FFF2-40B4-BE49-F238E27FC236}">
              <a16:creationId xmlns:a16="http://schemas.microsoft.com/office/drawing/2014/main" id="{10BD6113-ADDE-D338-54A0-491F3B0D05EB}"/>
            </a:ext>
          </a:extLst>
        </xdr:cNvPr>
        <xdr:cNvSpPr/>
      </xdr:nvSpPr>
      <xdr:spPr>
        <a:xfrm>
          <a:off x="1995488" y="964468"/>
          <a:ext cx="259065" cy="151621"/>
        </a:xfrm>
        <a:custGeom>
          <a:avLst/>
          <a:gdLst>
            <a:gd name="connsiteX0" fmla="*/ 61912 w 259065"/>
            <a:gd name="connsiteY0" fmla="*/ 59470 h 151621"/>
            <a:gd name="connsiteX1" fmla="*/ 42862 w 259065"/>
            <a:gd name="connsiteY1" fmla="*/ 83282 h 151621"/>
            <a:gd name="connsiteX2" fmla="*/ 19050 w 259065"/>
            <a:gd name="connsiteY2" fmla="*/ 88045 h 151621"/>
            <a:gd name="connsiteX3" fmla="*/ 4762 w 259065"/>
            <a:gd name="connsiteY3" fmla="*/ 92807 h 151621"/>
            <a:gd name="connsiteX4" fmla="*/ 9525 w 259065"/>
            <a:gd name="connsiteY4" fmla="*/ 149957 h 151621"/>
            <a:gd name="connsiteX5" fmla="*/ 33337 w 259065"/>
            <a:gd name="connsiteY5" fmla="*/ 130907 h 151621"/>
            <a:gd name="connsiteX6" fmla="*/ 85725 w 259065"/>
            <a:gd name="connsiteY6" fmla="*/ 126145 h 151621"/>
            <a:gd name="connsiteX7" fmla="*/ 114300 w 259065"/>
            <a:gd name="connsiteY7" fmla="*/ 121382 h 151621"/>
            <a:gd name="connsiteX8" fmla="*/ 133350 w 259065"/>
            <a:gd name="connsiteY8" fmla="*/ 116620 h 151621"/>
            <a:gd name="connsiteX9" fmla="*/ 238125 w 259065"/>
            <a:gd name="connsiteY9" fmla="*/ 111857 h 151621"/>
            <a:gd name="connsiteX10" fmla="*/ 252412 w 259065"/>
            <a:gd name="connsiteY10" fmla="*/ 107095 h 151621"/>
            <a:gd name="connsiteX11" fmla="*/ 238125 w 259065"/>
            <a:gd name="connsiteY11" fmla="*/ 78520 h 151621"/>
            <a:gd name="connsiteX12" fmla="*/ 219075 w 259065"/>
            <a:gd name="connsiteY12" fmla="*/ 73757 h 151621"/>
            <a:gd name="connsiteX13" fmla="*/ 219075 w 259065"/>
            <a:gd name="connsiteY13" fmla="*/ 2320 h 151621"/>
            <a:gd name="connsiteX14" fmla="*/ 185737 w 259065"/>
            <a:gd name="connsiteY14" fmla="*/ 7082 h 151621"/>
            <a:gd name="connsiteX15" fmla="*/ 152400 w 259065"/>
            <a:gd name="connsiteY15" fmla="*/ 16607 h 151621"/>
            <a:gd name="connsiteX16" fmla="*/ 138112 w 259065"/>
            <a:gd name="connsiteY16" fmla="*/ 21370 h 151621"/>
            <a:gd name="connsiteX17" fmla="*/ 114300 w 259065"/>
            <a:gd name="connsiteY17" fmla="*/ 26132 h 151621"/>
            <a:gd name="connsiteX18" fmla="*/ 100012 w 259065"/>
            <a:gd name="connsiteY18" fmla="*/ 30895 h 151621"/>
            <a:gd name="connsiteX19" fmla="*/ 80962 w 259065"/>
            <a:gd name="connsiteY19" fmla="*/ 35657 h 151621"/>
            <a:gd name="connsiteX20" fmla="*/ 47625 w 259065"/>
            <a:gd name="connsiteY20" fmla="*/ 54707 h 151621"/>
            <a:gd name="connsiteX21" fmla="*/ 23812 w 259065"/>
            <a:gd name="connsiteY21" fmla="*/ 68995 h 151621"/>
            <a:gd name="connsiteX22" fmla="*/ 0 w 259065"/>
            <a:gd name="connsiteY22" fmla="*/ 92807 h 15162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</a:cxnLst>
          <a:rect l="l" t="t" r="r" b="b"/>
          <a:pathLst>
            <a:path w="259065" h="151621">
              <a:moveTo>
                <a:pt x="61912" y="59470"/>
              </a:moveTo>
              <a:cubicBezTo>
                <a:pt x="55562" y="67407"/>
                <a:pt x="51320" y="77644"/>
                <a:pt x="42862" y="83282"/>
              </a:cubicBezTo>
              <a:cubicBezTo>
                <a:pt x="36127" y="87772"/>
                <a:pt x="26903" y="86082"/>
                <a:pt x="19050" y="88045"/>
              </a:cubicBezTo>
              <a:cubicBezTo>
                <a:pt x="14180" y="89263"/>
                <a:pt x="9525" y="91220"/>
                <a:pt x="4762" y="92807"/>
              </a:cubicBezTo>
              <a:cubicBezTo>
                <a:pt x="6350" y="111857"/>
                <a:pt x="-1945" y="134664"/>
                <a:pt x="9525" y="149957"/>
              </a:cubicBezTo>
              <a:cubicBezTo>
                <a:pt x="15624" y="158089"/>
                <a:pt x="23635" y="133939"/>
                <a:pt x="33337" y="130907"/>
              </a:cubicBezTo>
              <a:cubicBezTo>
                <a:pt x="50074" y="125677"/>
                <a:pt x="68310" y="128194"/>
                <a:pt x="85725" y="126145"/>
              </a:cubicBezTo>
              <a:cubicBezTo>
                <a:pt x="95315" y="125017"/>
                <a:pt x="104831" y="123276"/>
                <a:pt x="114300" y="121382"/>
              </a:cubicBezTo>
              <a:cubicBezTo>
                <a:pt x="120718" y="120098"/>
                <a:pt x="126824" y="117122"/>
                <a:pt x="133350" y="116620"/>
              </a:cubicBezTo>
              <a:cubicBezTo>
                <a:pt x="168208" y="113939"/>
                <a:pt x="203200" y="113445"/>
                <a:pt x="238125" y="111857"/>
              </a:cubicBezTo>
              <a:cubicBezTo>
                <a:pt x="242887" y="110270"/>
                <a:pt x="249276" y="111015"/>
                <a:pt x="252412" y="107095"/>
              </a:cubicBezTo>
              <a:cubicBezTo>
                <a:pt x="268104" y="87480"/>
                <a:pt x="253043" y="84114"/>
                <a:pt x="238125" y="78520"/>
              </a:cubicBezTo>
              <a:cubicBezTo>
                <a:pt x="231996" y="76222"/>
                <a:pt x="225425" y="75345"/>
                <a:pt x="219075" y="73757"/>
              </a:cubicBezTo>
              <a:cubicBezTo>
                <a:pt x="219877" y="67341"/>
                <a:pt x="230341" y="10770"/>
                <a:pt x="219075" y="2320"/>
              </a:cubicBezTo>
              <a:cubicBezTo>
                <a:pt x="210095" y="-4415"/>
                <a:pt x="196850" y="5495"/>
                <a:pt x="185737" y="7082"/>
              </a:cubicBezTo>
              <a:cubicBezTo>
                <a:pt x="151488" y="18500"/>
                <a:pt x="194252" y="4649"/>
                <a:pt x="152400" y="16607"/>
              </a:cubicBezTo>
              <a:cubicBezTo>
                <a:pt x="147573" y="17986"/>
                <a:pt x="142982" y="20152"/>
                <a:pt x="138112" y="21370"/>
              </a:cubicBezTo>
              <a:cubicBezTo>
                <a:pt x="130259" y="23333"/>
                <a:pt x="122153" y="24169"/>
                <a:pt x="114300" y="26132"/>
              </a:cubicBezTo>
              <a:cubicBezTo>
                <a:pt x="109430" y="27350"/>
                <a:pt x="104839" y="29516"/>
                <a:pt x="100012" y="30895"/>
              </a:cubicBezTo>
              <a:cubicBezTo>
                <a:pt x="93718" y="32693"/>
                <a:pt x="87312" y="34070"/>
                <a:pt x="80962" y="35657"/>
              </a:cubicBezTo>
              <a:cubicBezTo>
                <a:pt x="48442" y="51917"/>
                <a:pt x="74551" y="37878"/>
                <a:pt x="47625" y="54707"/>
              </a:cubicBezTo>
              <a:cubicBezTo>
                <a:pt x="39775" y="59613"/>
                <a:pt x="31217" y="63441"/>
                <a:pt x="23812" y="68995"/>
              </a:cubicBezTo>
              <a:lnTo>
                <a:pt x="0" y="92807"/>
              </a:lnTo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431568</xdr:colOff>
      <xdr:row>2</xdr:row>
      <xdr:rowOff>188767</xdr:rowOff>
    </xdr:from>
    <xdr:to>
      <xdr:col>5</xdr:col>
      <xdr:colOff>106</xdr:colOff>
      <xdr:row>3</xdr:row>
      <xdr:rowOff>95250</xdr:rowOff>
    </xdr:to>
    <xdr:sp macro="" textlink="">
      <xdr:nvSpPr>
        <xdr:cNvPr id="33" name="Freeform: Shape 32">
          <a:extLst>
            <a:ext uri="{FF2B5EF4-FFF2-40B4-BE49-F238E27FC236}">
              <a16:creationId xmlns:a16="http://schemas.microsoft.com/office/drawing/2014/main" id="{65682820-4159-7EC8-FF8F-052F04D6B369}"/>
            </a:ext>
          </a:extLst>
        </xdr:cNvPr>
        <xdr:cNvSpPr/>
      </xdr:nvSpPr>
      <xdr:spPr>
        <a:xfrm>
          <a:off x="2869968" y="569767"/>
          <a:ext cx="178138" cy="96983"/>
        </a:xfrm>
        <a:custGeom>
          <a:avLst/>
          <a:gdLst>
            <a:gd name="connsiteX0" fmla="*/ 1820 w 178138"/>
            <a:gd name="connsiteY0" fmla="*/ 73171 h 96983"/>
            <a:gd name="connsiteX1" fmla="*/ 20870 w 178138"/>
            <a:gd name="connsiteY1" fmla="*/ 49358 h 96983"/>
            <a:gd name="connsiteX2" fmla="*/ 49445 w 178138"/>
            <a:gd name="connsiteY2" fmla="*/ 20783 h 96983"/>
            <a:gd name="connsiteX3" fmla="*/ 97070 w 178138"/>
            <a:gd name="connsiteY3" fmla="*/ 16021 h 96983"/>
            <a:gd name="connsiteX4" fmla="*/ 125645 w 178138"/>
            <a:gd name="connsiteY4" fmla="*/ 1733 h 96983"/>
            <a:gd name="connsiteX5" fmla="*/ 168507 w 178138"/>
            <a:gd name="connsiteY5" fmla="*/ 96983 h 96983"/>
            <a:gd name="connsiteX6" fmla="*/ 87545 w 178138"/>
            <a:gd name="connsiteY6" fmla="*/ 87458 h 96983"/>
            <a:gd name="connsiteX7" fmla="*/ 49445 w 178138"/>
            <a:gd name="connsiteY7" fmla="*/ 73171 h 96983"/>
            <a:gd name="connsiteX8" fmla="*/ 1820 w 178138"/>
            <a:gd name="connsiteY8" fmla="*/ 73171 h 9698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178138" h="96983">
              <a:moveTo>
                <a:pt x="1820" y="73171"/>
              </a:moveTo>
              <a:cubicBezTo>
                <a:pt x="-2942" y="69202"/>
                <a:pt x="15483" y="57978"/>
                <a:pt x="20870" y="49358"/>
              </a:cubicBezTo>
              <a:cubicBezTo>
                <a:pt x="32821" y="30235"/>
                <a:pt x="13468" y="30377"/>
                <a:pt x="49445" y="20783"/>
              </a:cubicBezTo>
              <a:cubicBezTo>
                <a:pt x="64860" y="16672"/>
                <a:pt x="81195" y="17608"/>
                <a:pt x="97070" y="16021"/>
              </a:cubicBezTo>
              <a:cubicBezTo>
                <a:pt x="106595" y="11258"/>
                <a:pt x="115078" y="3054"/>
                <a:pt x="125645" y="1733"/>
              </a:cubicBezTo>
              <a:cubicBezTo>
                <a:pt x="204250" y="-8093"/>
                <a:pt x="172355" y="23873"/>
                <a:pt x="168507" y="96983"/>
              </a:cubicBezTo>
              <a:cubicBezTo>
                <a:pt x="141520" y="93808"/>
                <a:pt x="114445" y="91301"/>
                <a:pt x="87545" y="87458"/>
              </a:cubicBezTo>
              <a:cubicBezTo>
                <a:pt x="8675" y="76191"/>
                <a:pt x="131763" y="90811"/>
                <a:pt x="49445" y="73171"/>
              </a:cubicBezTo>
              <a:cubicBezTo>
                <a:pt x="-22179" y="57823"/>
                <a:pt x="6582" y="77140"/>
                <a:pt x="1820" y="73171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495186</xdr:colOff>
      <xdr:row>1</xdr:row>
      <xdr:rowOff>161895</xdr:rowOff>
    </xdr:from>
    <xdr:to>
      <xdr:col>5</xdr:col>
      <xdr:colOff>304800</xdr:colOff>
      <xdr:row>3</xdr:row>
      <xdr:rowOff>47625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8C007145-28E0-5ECB-890A-5E3A1EB430AE}"/>
            </a:ext>
          </a:extLst>
        </xdr:cNvPr>
        <xdr:cNvSpPr/>
      </xdr:nvSpPr>
      <xdr:spPr>
        <a:xfrm>
          <a:off x="2933586" y="352395"/>
          <a:ext cx="419214" cy="266730"/>
        </a:xfrm>
        <a:custGeom>
          <a:avLst/>
          <a:gdLst>
            <a:gd name="connsiteX0" fmla="*/ 114 w 419214"/>
            <a:gd name="connsiteY0" fmla="*/ 157193 h 266730"/>
            <a:gd name="connsiteX1" fmla="*/ 23927 w 419214"/>
            <a:gd name="connsiteY1" fmla="*/ 138143 h 266730"/>
            <a:gd name="connsiteX2" fmla="*/ 33452 w 419214"/>
            <a:gd name="connsiteY2" fmla="*/ 119093 h 266730"/>
            <a:gd name="connsiteX3" fmla="*/ 52502 w 419214"/>
            <a:gd name="connsiteY3" fmla="*/ 109568 h 266730"/>
            <a:gd name="connsiteX4" fmla="*/ 81077 w 419214"/>
            <a:gd name="connsiteY4" fmla="*/ 80993 h 266730"/>
            <a:gd name="connsiteX5" fmla="*/ 138227 w 419214"/>
            <a:gd name="connsiteY5" fmla="*/ 47655 h 266730"/>
            <a:gd name="connsiteX6" fmla="*/ 162039 w 419214"/>
            <a:gd name="connsiteY6" fmla="*/ 33368 h 266730"/>
            <a:gd name="connsiteX7" fmla="*/ 190614 w 419214"/>
            <a:gd name="connsiteY7" fmla="*/ 23843 h 266730"/>
            <a:gd name="connsiteX8" fmla="*/ 233477 w 419214"/>
            <a:gd name="connsiteY8" fmla="*/ 19080 h 266730"/>
            <a:gd name="connsiteX9" fmla="*/ 257289 w 419214"/>
            <a:gd name="connsiteY9" fmla="*/ 14318 h 266730"/>
            <a:gd name="connsiteX10" fmla="*/ 276339 w 419214"/>
            <a:gd name="connsiteY10" fmla="*/ 4793 h 266730"/>
            <a:gd name="connsiteX11" fmla="*/ 362064 w 419214"/>
            <a:gd name="connsiteY11" fmla="*/ 4793 h 266730"/>
            <a:gd name="connsiteX12" fmla="*/ 366827 w 419214"/>
            <a:gd name="connsiteY12" fmla="*/ 42893 h 266730"/>
            <a:gd name="connsiteX13" fmla="*/ 409689 w 419214"/>
            <a:gd name="connsiteY13" fmla="*/ 47655 h 266730"/>
            <a:gd name="connsiteX14" fmla="*/ 419214 w 419214"/>
            <a:gd name="connsiteY14" fmla="*/ 61943 h 266730"/>
            <a:gd name="connsiteX15" fmla="*/ 381114 w 419214"/>
            <a:gd name="connsiteY15" fmla="*/ 142905 h 266730"/>
            <a:gd name="connsiteX16" fmla="*/ 347777 w 419214"/>
            <a:gd name="connsiteY16" fmla="*/ 147668 h 266730"/>
            <a:gd name="connsiteX17" fmla="*/ 300152 w 419214"/>
            <a:gd name="connsiteY17" fmla="*/ 171480 h 266730"/>
            <a:gd name="connsiteX18" fmla="*/ 285864 w 419214"/>
            <a:gd name="connsiteY18" fmla="*/ 190530 h 266730"/>
            <a:gd name="connsiteX19" fmla="*/ 271577 w 419214"/>
            <a:gd name="connsiteY19" fmla="*/ 214343 h 266730"/>
            <a:gd name="connsiteX20" fmla="*/ 238239 w 419214"/>
            <a:gd name="connsiteY20" fmla="*/ 233393 h 266730"/>
            <a:gd name="connsiteX21" fmla="*/ 204902 w 419214"/>
            <a:gd name="connsiteY21" fmla="*/ 261968 h 266730"/>
            <a:gd name="connsiteX22" fmla="*/ 185852 w 419214"/>
            <a:gd name="connsiteY22" fmla="*/ 266730 h 266730"/>
            <a:gd name="connsiteX23" fmla="*/ 171564 w 419214"/>
            <a:gd name="connsiteY23" fmla="*/ 261968 h 266730"/>
            <a:gd name="connsiteX24" fmla="*/ 162039 w 419214"/>
            <a:gd name="connsiteY24" fmla="*/ 247680 h 266730"/>
            <a:gd name="connsiteX25" fmla="*/ 147752 w 419214"/>
            <a:gd name="connsiteY25" fmla="*/ 228630 h 266730"/>
            <a:gd name="connsiteX26" fmla="*/ 123939 w 419214"/>
            <a:gd name="connsiteY26" fmla="*/ 204818 h 266730"/>
            <a:gd name="connsiteX27" fmla="*/ 33452 w 419214"/>
            <a:gd name="connsiteY27" fmla="*/ 195293 h 266730"/>
            <a:gd name="connsiteX28" fmla="*/ 14402 w 419214"/>
            <a:gd name="connsiteY28" fmla="*/ 176243 h 266730"/>
            <a:gd name="connsiteX29" fmla="*/ 114 w 419214"/>
            <a:gd name="connsiteY29" fmla="*/ 157193 h 26673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</a:cxnLst>
          <a:rect l="l" t="t" r="r" b="b"/>
          <a:pathLst>
            <a:path w="419214" h="266730">
              <a:moveTo>
                <a:pt x="114" y="157193"/>
              </a:moveTo>
              <a:cubicBezTo>
                <a:pt x="1702" y="150843"/>
                <a:pt x="17233" y="145793"/>
                <a:pt x="23927" y="138143"/>
              </a:cubicBezTo>
              <a:cubicBezTo>
                <a:pt x="28602" y="132800"/>
                <a:pt x="28432" y="124113"/>
                <a:pt x="33452" y="119093"/>
              </a:cubicBezTo>
              <a:cubicBezTo>
                <a:pt x="38472" y="114073"/>
                <a:pt x="46958" y="114003"/>
                <a:pt x="52502" y="109568"/>
              </a:cubicBezTo>
              <a:cubicBezTo>
                <a:pt x="63021" y="101153"/>
                <a:pt x="70157" y="88880"/>
                <a:pt x="81077" y="80993"/>
              </a:cubicBezTo>
              <a:cubicBezTo>
                <a:pt x="98956" y="68080"/>
                <a:pt x="119218" y="58837"/>
                <a:pt x="138227" y="47655"/>
              </a:cubicBezTo>
              <a:cubicBezTo>
                <a:pt x="146205" y="42962"/>
                <a:pt x="153258" y="36295"/>
                <a:pt x="162039" y="33368"/>
              </a:cubicBezTo>
              <a:cubicBezTo>
                <a:pt x="171564" y="30193"/>
                <a:pt x="180769" y="25812"/>
                <a:pt x="190614" y="23843"/>
              </a:cubicBezTo>
              <a:cubicBezTo>
                <a:pt x="204710" y="21024"/>
                <a:pt x="219246" y="21113"/>
                <a:pt x="233477" y="19080"/>
              </a:cubicBezTo>
              <a:cubicBezTo>
                <a:pt x="241490" y="17935"/>
                <a:pt x="249352" y="15905"/>
                <a:pt x="257289" y="14318"/>
              </a:cubicBezTo>
              <a:cubicBezTo>
                <a:pt x="263639" y="11143"/>
                <a:pt x="269451" y="6515"/>
                <a:pt x="276339" y="4793"/>
              </a:cubicBezTo>
              <a:cubicBezTo>
                <a:pt x="311011" y="-3875"/>
                <a:pt x="325711" y="1157"/>
                <a:pt x="362064" y="4793"/>
              </a:cubicBezTo>
              <a:cubicBezTo>
                <a:pt x="363652" y="17493"/>
                <a:pt x="357314" y="34331"/>
                <a:pt x="366827" y="42893"/>
              </a:cubicBezTo>
              <a:cubicBezTo>
                <a:pt x="377512" y="52509"/>
                <a:pt x="396179" y="42742"/>
                <a:pt x="409689" y="47655"/>
              </a:cubicBezTo>
              <a:cubicBezTo>
                <a:pt x="415068" y="49611"/>
                <a:pt x="416039" y="57180"/>
                <a:pt x="419214" y="61943"/>
              </a:cubicBezTo>
              <a:cubicBezTo>
                <a:pt x="407657" y="105280"/>
                <a:pt x="419521" y="132430"/>
                <a:pt x="381114" y="142905"/>
              </a:cubicBezTo>
              <a:cubicBezTo>
                <a:pt x="370284" y="145859"/>
                <a:pt x="358889" y="146080"/>
                <a:pt x="347777" y="147668"/>
              </a:cubicBezTo>
              <a:cubicBezTo>
                <a:pt x="339174" y="151355"/>
                <a:pt x="310298" y="161334"/>
                <a:pt x="300152" y="171480"/>
              </a:cubicBezTo>
              <a:cubicBezTo>
                <a:pt x="294539" y="177093"/>
                <a:pt x="290267" y="183925"/>
                <a:pt x="285864" y="190530"/>
              </a:cubicBezTo>
              <a:cubicBezTo>
                <a:pt x="280729" y="198232"/>
                <a:pt x="278457" y="208151"/>
                <a:pt x="271577" y="214343"/>
              </a:cubicBezTo>
              <a:cubicBezTo>
                <a:pt x="262064" y="222905"/>
                <a:pt x="248590" y="225865"/>
                <a:pt x="238239" y="233393"/>
              </a:cubicBezTo>
              <a:cubicBezTo>
                <a:pt x="221268" y="245735"/>
                <a:pt x="222756" y="254316"/>
                <a:pt x="204902" y="261968"/>
              </a:cubicBezTo>
              <a:cubicBezTo>
                <a:pt x="198886" y="264546"/>
                <a:pt x="192202" y="265143"/>
                <a:pt x="185852" y="266730"/>
              </a:cubicBezTo>
              <a:cubicBezTo>
                <a:pt x="181089" y="265143"/>
                <a:pt x="175484" y="265104"/>
                <a:pt x="171564" y="261968"/>
              </a:cubicBezTo>
              <a:cubicBezTo>
                <a:pt x="167094" y="258392"/>
                <a:pt x="165366" y="252338"/>
                <a:pt x="162039" y="247680"/>
              </a:cubicBezTo>
              <a:cubicBezTo>
                <a:pt x="157426" y="241221"/>
                <a:pt x="152366" y="235089"/>
                <a:pt x="147752" y="228630"/>
              </a:cubicBezTo>
              <a:cubicBezTo>
                <a:pt x="139233" y="216704"/>
                <a:pt x="138808" y="210394"/>
                <a:pt x="123939" y="204818"/>
              </a:cubicBezTo>
              <a:cubicBezTo>
                <a:pt x="104597" y="197564"/>
                <a:pt x="35755" y="195457"/>
                <a:pt x="33452" y="195293"/>
              </a:cubicBezTo>
              <a:cubicBezTo>
                <a:pt x="16134" y="189520"/>
                <a:pt x="19020" y="194715"/>
                <a:pt x="14402" y="176243"/>
              </a:cubicBezTo>
              <a:cubicBezTo>
                <a:pt x="14017" y="174703"/>
                <a:pt x="-1474" y="163543"/>
                <a:pt x="114" y="157193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299640</xdr:colOff>
      <xdr:row>20</xdr:row>
      <xdr:rowOff>128588</xdr:rowOff>
    </xdr:from>
    <xdr:to>
      <xdr:col>1</xdr:col>
      <xdr:colOff>476250</xdr:colOff>
      <xdr:row>21</xdr:row>
      <xdr:rowOff>166688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39332084-83B3-3AF1-CCE5-756298656EB3}"/>
            </a:ext>
          </a:extLst>
        </xdr:cNvPr>
        <xdr:cNvSpPr/>
      </xdr:nvSpPr>
      <xdr:spPr>
        <a:xfrm>
          <a:off x="909240" y="3938588"/>
          <a:ext cx="176610" cy="228600"/>
        </a:xfrm>
        <a:custGeom>
          <a:avLst/>
          <a:gdLst>
            <a:gd name="connsiteX0" fmla="*/ 398 w 176610"/>
            <a:gd name="connsiteY0" fmla="*/ 19050 h 228600"/>
            <a:gd name="connsiteX1" fmla="*/ 14685 w 176610"/>
            <a:gd name="connsiteY1" fmla="*/ 42862 h 228600"/>
            <a:gd name="connsiteX2" fmla="*/ 14685 w 176610"/>
            <a:gd name="connsiteY2" fmla="*/ 209550 h 228600"/>
            <a:gd name="connsiteX3" fmla="*/ 38498 w 176610"/>
            <a:gd name="connsiteY3" fmla="*/ 228600 h 228600"/>
            <a:gd name="connsiteX4" fmla="*/ 71835 w 176610"/>
            <a:gd name="connsiteY4" fmla="*/ 223837 h 228600"/>
            <a:gd name="connsiteX5" fmla="*/ 109935 w 176610"/>
            <a:gd name="connsiteY5" fmla="*/ 180975 h 228600"/>
            <a:gd name="connsiteX6" fmla="*/ 157560 w 176610"/>
            <a:gd name="connsiteY6" fmla="*/ 171450 h 228600"/>
            <a:gd name="connsiteX7" fmla="*/ 167085 w 176610"/>
            <a:gd name="connsiteY7" fmla="*/ 152400 h 228600"/>
            <a:gd name="connsiteX8" fmla="*/ 176610 w 176610"/>
            <a:gd name="connsiteY8" fmla="*/ 104775 h 228600"/>
            <a:gd name="connsiteX9" fmla="*/ 162323 w 176610"/>
            <a:gd name="connsiteY9" fmla="*/ 33337 h 228600"/>
            <a:gd name="connsiteX10" fmla="*/ 152798 w 176610"/>
            <a:gd name="connsiteY10" fmla="*/ 19050 h 228600"/>
            <a:gd name="connsiteX11" fmla="*/ 133748 w 176610"/>
            <a:gd name="connsiteY11" fmla="*/ 4762 h 228600"/>
            <a:gd name="connsiteX12" fmla="*/ 105173 w 176610"/>
            <a:gd name="connsiteY12" fmla="*/ 0 h 228600"/>
            <a:gd name="connsiteX13" fmla="*/ 33735 w 176610"/>
            <a:gd name="connsiteY13" fmla="*/ 14287 h 228600"/>
            <a:gd name="connsiteX14" fmla="*/ 398 w 176610"/>
            <a:gd name="connsiteY14" fmla="*/ 19050 h 228600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</a:cxnLst>
          <a:rect l="l" t="t" r="r" b="b"/>
          <a:pathLst>
            <a:path w="176610" h="228600">
              <a:moveTo>
                <a:pt x="398" y="19050"/>
              </a:moveTo>
              <a:cubicBezTo>
                <a:pt x="-2777" y="23812"/>
                <a:pt x="14026" y="33629"/>
                <a:pt x="14685" y="42862"/>
              </a:cubicBezTo>
              <a:cubicBezTo>
                <a:pt x="15074" y="48303"/>
                <a:pt x="3760" y="180417"/>
                <a:pt x="14685" y="209550"/>
              </a:cubicBezTo>
              <a:cubicBezTo>
                <a:pt x="18254" y="219068"/>
                <a:pt x="30560" y="222250"/>
                <a:pt x="38498" y="228600"/>
              </a:cubicBezTo>
              <a:cubicBezTo>
                <a:pt x="49610" y="227012"/>
                <a:pt x="61616" y="228482"/>
                <a:pt x="71835" y="223837"/>
              </a:cubicBezTo>
              <a:cubicBezTo>
                <a:pt x="142714" y="191618"/>
                <a:pt x="34746" y="218569"/>
                <a:pt x="109935" y="180975"/>
              </a:cubicBezTo>
              <a:cubicBezTo>
                <a:pt x="124415" y="173735"/>
                <a:pt x="141685" y="174625"/>
                <a:pt x="157560" y="171450"/>
              </a:cubicBezTo>
              <a:cubicBezTo>
                <a:pt x="160735" y="165100"/>
                <a:pt x="164592" y="159047"/>
                <a:pt x="167085" y="152400"/>
              </a:cubicBezTo>
              <a:cubicBezTo>
                <a:pt x="171349" y="141029"/>
                <a:pt x="174963" y="114658"/>
                <a:pt x="176610" y="104775"/>
              </a:cubicBezTo>
              <a:cubicBezTo>
                <a:pt x="172978" y="72080"/>
                <a:pt x="174831" y="61479"/>
                <a:pt x="162323" y="33337"/>
              </a:cubicBezTo>
              <a:cubicBezTo>
                <a:pt x="159998" y="28107"/>
                <a:pt x="156845" y="23097"/>
                <a:pt x="152798" y="19050"/>
              </a:cubicBezTo>
              <a:cubicBezTo>
                <a:pt x="147185" y="13437"/>
                <a:pt x="141118" y="7710"/>
                <a:pt x="133748" y="4762"/>
              </a:cubicBezTo>
              <a:cubicBezTo>
                <a:pt x="124782" y="1176"/>
                <a:pt x="114698" y="1587"/>
                <a:pt x="105173" y="0"/>
              </a:cubicBezTo>
              <a:cubicBezTo>
                <a:pt x="85700" y="1770"/>
                <a:pt x="52279" y="-1608"/>
                <a:pt x="33735" y="14287"/>
              </a:cubicBezTo>
              <a:cubicBezTo>
                <a:pt x="-4575" y="47125"/>
                <a:pt x="3573" y="14288"/>
                <a:pt x="398" y="19050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123825</xdr:colOff>
      <xdr:row>19</xdr:row>
      <xdr:rowOff>80963</xdr:rowOff>
    </xdr:from>
    <xdr:to>
      <xdr:col>2</xdr:col>
      <xdr:colOff>371821</xdr:colOff>
      <xdr:row>20</xdr:row>
      <xdr:rowOff>80622</xdr:rowOff>
    </xdr:to>
    <xdr:sp macro="" textlink="">
      <xdr:nvSpPr>
        <xdr:cNvPr id="36" name="Freeform: Shape 35">
          <a:extLst>
            <a:ext uri="{FF2B5EF4-FFF2-40B4-BE49-F238E27FC236}">
              <a16:creationId xmlns:a16="http://schemas.microsoft.com/office/drawing/2014/main" id="{CF19D109-EABD-8684-55E6-7200B4B5586D}"/>
            </a:ext>
          </a:extLst>
        </xdr:cNvPr>
        <xdr:cNvSpPr/>
      </xdr:nvSpPr>
      <xdr:spPr>
        <a:xfrm>
          <a:off x="1343025" y="3700463"/>
          <a:ext cx="247996" cy="190159"/>
        </a:xfrm>
        <a:custGeom>
          <a:avLst/>
          <a:gdLst>
            <a:gd name="connsiteX0" fmla="*/ 28575 w 247996"/>
            <a:gd name="connsiteY0" fmla="*/ 9525 h 190159"/>
            <a:gd name="connsiteX1" fmla="*/ 14288 w 247996"/>
            <a:gd name="connsiteY1" fmla="*/ 38100 h 190159"/>
            <a:gd name="connsiteX2" fmla="*/ 0 w 247996"/>
            <a:gd name="connsiteY2" fmla="*/ 147637 h 190159"/>
            <a:gd name="connsiteX3" fmla="*/ 9525 w 247996"/>
            <a:gd name="connsiteY3" fmla="*/ 166687 h 190159"/>
            <a:gd name="connsiteX4" fmla="*/ 104775 w 247996"/>
            <a:gd name="connsiteY4" fmla="*/ 171450 h 190159"/>
            <a:gd name="connsiteX5" fmla="*/ 147638 w 247996"/>
            <a:gd name="connsiteY5" fmla="*/ 128587 h 190159"/>
            <a:gd name="connsiteX6" fmla="*/ 180975 w 247996"/>
            <a:gd name="connsiteY6" fmla="*/ 95250 h 190159"/>
            <a:gd name="connsiteX7" fmla="*/ 214313 w 247996"/>
            <a:gd name="connsiteY7" fmla="*/ 80962 h 190159"/>
            <a:gd name="connsiteX8" fmla="*/ 238125 w 247996"/>
            <a:gd name="connsiteY8" fmla="*/ 71437 h 190159"/>
            <a:gd name="connsiteX9" fmla="*/ 247650 w 247996"/>
            <a:gd name="connsiteY9" fmla="*/ 57150 h 190159"/>
            <a:gd name="connsiteX10" fmla="*/ 242888 w 247996"/>
            <a:gd name="connsiteY10" fmla="*/ 33337 h 190159"/>
            <a:gd name="connsiteX11" fmla="*/ 204788 w 247996"/>
            <a:gd name="connsiteY11" fmla="*/ 19050 h 190159"/>
            <a:gd name="connsiteX12" fmla="*/ 190500 w 247996"/>
            <a:gd name="connsiteY12" fmla="*/ 9525 h 190159"/>
            <a:gd name="connsiteX13" fmla="*/ 95250 w 247996"/>
            <a:gd name="connsiteY13" fmla="*/ 33337 h 190159"/>
            <a:gd name="connsiteX14" fmla="*/ 66675 w 247996"/>
            <a:gd name="connsiteY14" fmla="*/ 14287 h 190159"/>
            <a:gd name="connsiteX15" fmla="*/ 57150 w 247996"/>
            <a:gd name="connsiteY15" fmla="*/ 0 h 190159"/>
            <a:gd name="connsiteX16" fmla="*/ 28575 w 247996"/>
            <a:gd name="connsiteY16" fmla="*/ 9525 h 19015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</a:cxnLst>
          <a:rect l="l" t="t" r="r" b="b"/>
          <a:pathLst>
            <a:path w="247996" h="190159">
              <a:moveTo>
                <a:pt x="28575" y="9525"/>
              </a:moveTo>
              <a:cubicBezTo>
                <a:pt x="21431" y="15875"/>
                <a:pt x="16299" y="27642"/>
                <a:pt x="14288" y="38100"/>
              </a:cubicBezTo>
              <a:cubicBezTo>
                <a:pt x="-17602" y="203934"/>
                <a:pt x="18295" y="92761"/>
                <a:pt x="0" y="147637"/>
              </a:cubicBezTo>
              <a:cubicBezTo>
                <a:pt x="3175" y="153987"/>
                <a:pt x="5762" y="160667"/>
                <a:pt x="9525" y="166687"/>
              </a:cubicBezTo>
              <a:cubicBezTo>
                <a:pt x="35643" y="208474"/>
                <a:pt x="31924" y="184306"/>
                <a:pt x="104775" y="171450"/>
              </a:cubicBezTo>
              <a:cubicBezTo>
                <a:pt x="134004" y="151964"/>
                <a:pt x="108272" y="170981"/>
                <a:pt x="147638" y="128587"/>
              </a:cubicBezTo>
              <a:cubicBezTo>
                <a:pt x="158331" y="117071"/>
                <a:pt x="169294" y="105763"/>
                <a:pt x="180975" y="95250"/>
              </a:cubicBezTo>
              <a:cubicBezTo>
                <a:pt x="195746" y="81956"/>
                <a:pt x="195385" y="87272"/>
                <a:pt x="214313" y="80962"/>
              </a:cubicBezTo>
              <a:cubicBezTo>
                <a:pt x="222423" y="78259"/>
                <a:pt x="230188" y="74612"/>
                <a:pt x="238125" y="71437"/>
              </a:cubicBezTo>
              <a:cubicBezTo>
                <a:pt x="241300" y="66675"/>
                <a:pt x="246940" y="62829"/>
                <a:pt x="247650" y="57150"/>
              </a:cubicBezTo>
              <a:cubicBezTo>
                <a:pt x="248654" y="49118"/>
                <a:pt x="247593" y="39924"/>
                <a:pt x="242888" y="33337"/>
              </a:cubicBezTo>
              <a:cubicBezTo>
                <a:pt x="237474" y="25757"/>
                <a:pt x="212757" y="21042"/>
                <a:pt x="204788" y="19050"/>
              </a:cubicBezTo>
              <a:cubicBezTo>
                <a:pt x="200025" y="15875"/>
                <a:pt x="196204" y="10000"/>
                <a:pt x="190500" y="9525"/>
              </a:cubicBezTo>
              <a:cubicBezTo>
                <a:pt x="157208" y="6750"/>
                <a:pt x="125280" y="21325"/>
                <a:pt x="95250" y="33337"/>
              </a:cubicBezTo>
              <a:cubicBezTo>
                <a:pt x="77641" y="27468"/>
                <a:pt x="80397" y="30753"/>
                <a:pt x="66675" y="14287"/>
              </a:cubicBezTo>
              <a:cubicBezTo>
                <a:pt x="63011" y="9890"/>
                <a:pt x="62874" y="0"/>
                <a:pt x="57150" y="0"/>
              </a:cubicBezTo>
              <a:cubicBezTo>
                <a:pt x="52388" y="0"/>
                <a:pt x="35719" y="3175"/>
                <a:pt x="28575" y="9525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371418</xdr:colOff>
      <xdr:row>16</xdr:row>
      <xdr:rowOff>46736</xdr:rowOff>
    </xdr:from>
    <xdr:to>
      <xdr:col>4</xdr:col>
      <xdr:colOff>95472</xdr:colOff>
      <xdr:row>17</xdr:row>
      <xdr:rowOff>95250</xdr:rowOff>
    </xdr:to>
    <xdr:sp macro="" textlink="">
      <xdr:nvSpPr>
        <xdr:cNvPr id="37" name="Freeform: Shape 36">
          <a:extLst>
            <a:ext uri="{FF2B5EF4-FFF2-40B4-BE49-F238E27FC236}">
              <a16:creationId xmlns:a16="http://schemas.microsoft.com/office/drawing/2014/main" id="{E47C2F76-B149-4359-A25A-0D0405404B05}"/>
            </a:ext>
          </a:extLst>
        </xdr:cNvPr>
        <xdr:cNvSpPr/>
      </xdr:nvSpPr>
      <xdr:spPr>
        <a:xfrm>
          <a:off x="2200218" y="3094736"/>
          <a:ext cx="333654" cy="239014"/>
        </a:xfrm>
        <a:custGeom>
          <a:avLst/>
          <a:gdLst>
            <a:gd name="connsiteX0" fmla="*/ 4820 w 333654"/>
            <a:gd name="connsiteY0" fmla="*/ 62802 h 239014"/>
            <a:gd name="connsiteX1" fmla="*/ 23870 w 333654"/>
            <a:gd name="connsiteY1" fmla="*/ 196152 h 239014"/>
            <a:gd name="connsiteX2" fmla="*/ 47682 w 333654"/>
            <a:gd name="connsiteY2" fmla="*/ 210439 h 239014"/>
            <a:gd name="connsiteX3" fmla="*/ 66732 w 333654"/>
            <a:gd name="connsiteY3" fmla="*/ 224727 h 239014"/>
            <a:gd name="connsiteX4" fmla="*/ 104832 w 333654"/>
            <a:gd name="connsiteY4" fmla="*/ 239014 h 239014"/>
            <a:gd name="connsiteX5" fmla="*/ 142932 w 333654"/>
            <a:gd name="connsiteY5" fmla="*/ 234252 h 239014"/>
            <a:gd name="connsiteX6" fmla="*/ 171507 w 333654"/>
            <a:gd name="connsiteY6" fmla="*/ 219964 h 239014"/>
            <a:gd name="connsiteX7" fmla="*/ 185795 w 333654"/>
            <a:gd name="connsiteY7" fmla="*/ 215202 h 239014"/>
            <a:gd name="connsiteX8" fmla="*/ 233420 w 333654"/>
            <a:gd name="connsiteY8" fmla="*/ 177102 h 239014"/>
            <a:gd name="connsiteX9" fmla="*/ 252470 w 333654"/>
            <a:gd name="connsiteY9" fmla="*/ 162814 h 239014"/>
            <a:gd name="connsiteX10" fmla="*/ 285807 w 333654"/>
            <a:gd name="connsiteY10" fmla="*/ 134239 h 239014"/>
            <a:gd name="connsiteX11" fmla="*/ 300095 w 333654"/>
            <a:gd name="connsiteY11" fmla="*/ 110427 h 239014"/>
            <a:gd name="connsiteX12" fmla="*/ 328670 w 333654"/>
            <a:gd name="connsiteY12" fmla="*/ 81852 h 239014"/>
            <a:gd name="connsiteX13" fmla="*/ 290570 w 333654"/>
            <a:gd name="connsiteY13" fmla="*/ 58039 h 239014"/>
            <a:gd name="connsiteX14" fmla="*/ 309620 w 333654"/>
            <a:gd name="connsiteY14" fmla="*/ 10414 h 239014"/>
            <a:gd name="connsiteX15" fmla="*/ 323907 w 333654"/>
            <a:gd name="connsiteY15" fmla="*/ 889 h 239014"/>
            <a:gd name="connsiteX16" fmla="*/ 295332 w 333654"/>
            <a:gd name="connsiteY16" fmla="*/ 5652 h 239014"/>
            <a:gd name="connsiteX17" fmla="*/ 242945 w 333654"/>
            <a:gd name="connsiteY17" fmla="*/ 19939 h 239014"/>
            <a:gd name="connsiteX18" fmla="*/ 219132 w 333654"/>
            <a:gd name="connsiteY18" fmla="*/ 24702 h 239014"/>
            <a:gd name="connsiteX19" fmla="*/ 181032 w 333654"/>
            <a:gd name="connsiteY19" fmla="*/ 34227 h 239014"/>
            <a:gd name="connsiteX20" fmla="*/ 161982 w 333654"/>
            <a:gd name="connsiteY20" fmla="*/ 43752 h 239014"/>
            <a:gd name="connsiteX21" fmla="*/ 109595 w 333654"/>
            <a:gd name="connsiteY21" fmla="*/ 53277 h 239014"/>
            <a:gd name="connsiteX22" fmla="*/ 4820 w 333654"/>
            <a:gd name="connsiteY22" fmla="*/ 62802 h 23901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</a:cxnLst>
          <a:rect l="l" t="t" r="r" b="b"/>
          <a:pathLst>
            <a:path w="333654" h="239014">
              <a:moveTo>
                <a:pt x="4820" y="62802"/>
              </a:moveTo>
              <a:cubicBezTo>
                <a:pt x="-9467" y="86614"/>
                <a:pt x="11351" y="153031"/>
                <a:pt x="23870" y="196152"/>
              </a:cubicBezTo>
              <a:cubicBezTo>
                <a:pt x="26451" y="205041"/>
                <a:pt x="39980" y="205304"/>
                <a:pt x="47682" y="210439"/>
              </a:cubicBezTo>
              <a:cubicBezTo>
                <a:pt x="54286" y="214842"/>
                <a:pt x="60001" y="220520"/>
                <a:pt x="66732" y="224727"/>
              </a:cubicBezTo>
              <a:cubicBezTo>
                <a:pt x="83335" y="235104"/>
                <a:pt x="86548" y="234443"/>
                <a:pt x="104832" y="239014"/>
              </a:cubicBezTo>
              <a:cubicBezTo>
                <a:pt x="117532" y="237427"/>
                <a:pt x="130340" y="236542"/>
                <a:pt x="142932" y="234252"/>
              </a:cubicBezTo>
              <a:cubicBezTo>
                <a:pt x="161744" y="230832"/>
                <a:pt x="154076" y="228679"/>
                <a:pt x="171507" y="219964"/>
              </a:cubicBezTo>
              <a:cubicBezTo>
                <a:pt x="175997" y="217719"/>
                <a:pt x="181032" y="216789"/>
                <a:pt x="185795" y="215202"/>
              </a:cubicBezTo>
              <a:cubicBezTo>
                <a:pt x="242600" y="177332"/>
                <a:pt x="189991" y="215103"/>
                <a:pt x="233420" y="177102"/>
              </a:cubicBezTo>
              <a:cubicBezTo>
                <a:pt x="239394" y="171875"/>
                <a:pt x="246496" y="168041"/>
                <a:pt x="252470" y="162814"/>
              </a:cubicBezTo>
              <a:cubicBezTo>
                <a:pt x="289425" y="130478"/>
                <a:pt x="255216" y="154634"/>
                <a:pt x="285807" y="134239"/>
              </a:cubicBezTo>
              <a:cubicBezTo>
                <a:pt x="290570" y="126302"/>
                <a:pt x="294233" y="117591"/>
                <a:pt x="300095" y="110427"/>
              </a:cubicBezTo>
              <a:cubicBezTo>
                <a:pt x="308625" y="100002"/>
                <a:pt x="328670" y="81852"/>
                <a:pt x="328670" y="81852"/>
              </a:cubicBezTo>
              <a:cubicBezTo>
                <a:pt x="341427" y="30817"/>
                <a:pt x="330034" y="103142"/>
                <a:pt x="290570" y="58039"/>
              </a:cubicBezTo>
              <a:cubicBezTo>
                <a:pt x="285131" y="51823"/>
                <a:pt x="301875" y="18160"/>
                <a:pt x="309620" y="10414"/>
              </a:cubicBezTo>
              <a:cubicBezTo>
                <a:pt x="313667" y="6367"/>
                <a:pt x="329337" y="2699"/>
                <a:pt x="323907" y="889"/>
              </a:cubicBezTo>
              <a:cubicBezTo>
                <a:pt x="314746" y="-2164"/>
                <a:pt x="304732" y="3440"/>
                <a:pt x="295332" y="5652"/>
              </a:cubicBezTo>
              <a:cubicBezTo>
                <a:pt x="277713" y="9798"/>
                <a:pt x="260505" y="15549"/>
                <a:pt x="242945" y="19939"/>
              </a:cubicBezTo>
              <a:cubicBezTo>
                <a:pt x="235092" y="21902"/>
                <a:pt x="226985" y="22739"/>
                <a:pt x="219132" y="24702"/>
              </a:cubicBezTo>
              <a:cubicBezTo>
                <a:pt x="160553" y="39347"/>
                <a:pt x="268808" y="16670"/>
                <a:pt x="181032" y="34227"/>
              </a:cubicBezTo>
              <a:cubicBezTo>
                <a:pt x="174682" y="37402"/>
                <a:pt x="168717" y="41507"/>
                <a:pt x="161982" y="43752"/>
              </a:cubicBezTo>
              <a:cubicBezTo>
                <a:pt x="155619" y="45873"/>
                <a:pt x="114042" y="52593"/>
                <a:pt x="109595" y="53277"/>
              </a:cubicBezTo>
              <a:cubicBezTo>
                <a:pt x="65491" y="60062"/>
                <a:pt x="19107" y="38990"/>
                <a:pt x="4820" y="62802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399971</xdr:colOff>
      <xdr:row>14</xdr:row>
      <xdr:rowOff>94703</xdr:rowOff>
    </xdr:from>
    <xdr:to>
      <xdr:col>5</xdr:col>
      <xdr:colOff>17484</xdr:colOff>
      <xdr:row>15</xdr:row>
      <xdr:rowOff>90620</xdr:rowOff>
    </xdr:to>
    <xdr:sp macro="" textlink="">
      <xdr:nvSpPr>
        <xdr:cNvPr id="39" name="Freeform: Shape 38">
          <a:extLst>
            <a:ext uri="{FF2B5EF4-FFF2-40B4-BE49-F238E27FC236}">
              <a16:creationId xmlns:a16="http://schemas.microsoft.com/office/drawing/2014/main" id="{4D7D3638-6C31-D6AF-30A9-479632F46F96}"/>
            </a:ext>
          </a:extLst>
        </xdr:cNvPr>
        <xdr:cNvSpPr/>
      </xdr:nvSpPr>
      <xdr:spPr>
        <a:xfrm>
          <a:off x="2838371" y="2761703"/>
          <a:ext cx="227113" cy="186417"/>
        </a:xfrm>
        <a:custGeom>
          <a:avLst/>
          <a:gdLst>
            <a:gd name="connsiteX0" fmla="*/ 14367 w 227113"/>
            <a:gd name="connsiteY0" fmla="*/ 186285 h 186417"/>
            <a:gd name="connsiteX1" fmla="*/ 79 w 227113"/>
            <a:gd name="connsiteY1" fmla="*/ 162472 h 186417"/>
            <a:gd name="connsiteX2" fmla="*/ 19129 w 227113"/>
            <a:gd name="connsiteY2" fmla="*/ 95797 h 186417"/>
            <a:gd name="connsiteX3" fmla="*/ 52467 w 227113"/>
            <a:gd name="connsiteY3" fmla="*/ 67222 h 186417"/>
            <a:gd name="connsiteX4" fmla="*/ 71517 w 227113"/>
            <a:gd name="connsiteY4" fmla="*/ 57697 h 186417"/>
            <a:gd name="connsiteX5" fmla="*/ 85804 w 227113"/>
            <a:gd name="connsiteY5" fmla="*/ 43410 h 186417"/>
            <a:gd name="connsiteX6" fmla="*/ 100092 w 227113"/>
            <a:gd name="connsiteY6" fmla="*/ 38647 h 186417"/>
            <a:gd name="connsiteX7" fmla="*/ 133429 w 227113"/>
            <a:gd name="connsiteY7" fmla="*/ 24360 h 186417"/>
            <a:gd name="connsiteX8" fmla="*/ 166767 w 227113"/>
            <a:gd name="connsiteY8" fmla="*/ 5310 h 186417"/>
            <a:gd name="connsiteX9" fmla="*/ 190579 w 227113"/>
            <a:gd name="connsiteY9" fmla="*/ 547 h 186417"/>
            <a:gd name="connsiteX10" fmla="*/ 223917 w 227113"/>
            <a:gd name="connsiteY10" fmla="*/ 5310 h 186417"/>
            <a:gd name="connsiteX11" fmla="*/ 219154 w 227113"/>
            <a:gd name="connsiteY11" fmla="*/ 43410 h 186417"/>
            <a:gd name="connsiteX12" fmla="*/ 176292 w 227113"/>
            <a:gd name="connsiteY12" fmla="*/ 71985 h 186417"/>
            <a:gd name="connsiteX13" fmla="*/ 147717 w 227113"/>
            <a:gd name="connsiteY13" fmla="*/ 91035 h 186417"/>
            <a:gd name="connsiteX14" fmla="*/ 128667 w 227113"/>
            <a:gd name="connsiteY14" fmla="*/ 105322 h 186417"/>
            <a:gd name="connsiteX15" fmla="*/ 109617 w 227113"/>
            <a:gd name="connsiteY15" fmla="*/ 114847 h 186417"/>
            <a:gd name="connsiteX16" fmla="*/ 90567 w 227113"/>
            <a:gd name="connsiteY16" fmla="*/ 138660 h 186417"/>
            <a:gd name="connsiteX17" fmla="*/ 57229 w 227113"/>
            <a:gd name="connsiteY17" fmla="*/ 157710 h 186417"/>
            <a:gd name="connsiteX18" fmla="*/ 38179 w 227113"/>
            <a:gd name="connsiteY18" fmla="*/ 171997 h 186417"/>
            <a:gd name="connsiteX19" fmla="*/ 14367 w 227113"/>
            <a:gd name="connsiteY19" fmla="*/ 186285 h 18641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</a:cxnLst>
          <a:rect l="l" t="t" r="r" b="b"/>
          <a:pathLst>
            <a:path w="227113" h="186417">
              <a:moveTo>
                <a:pt x="14367" y="186285"/>
              </a:moveTo>
              <a:cubicBezTo>
                <a:pt x="8017" y="184697"/>
                <a:pt x="695" y="171708"/>
                <a:pt x="79" y="162472"/>
              </a:cubicBezTo>
              <a:cubicBezTo>
                <a:pt x="-919" y="147506"/>
                <a:pt x="7589" y="111952"/>
                <a:pt x="19129" y="95797"/>
              </a:cubicBezTo>
              <a:cubicBezTo>
                <a:pt x="25412" y="87001"/>
                <a:pt x="44078" y="72465"/>
                <a:pt x="52467" y="67222"/>
              </a:cubicBezTo>
              <a:cubicBezTo>
                <a:pt x="58487" y="63459"/>
                <a:pt x="65740" y="61823"/>
                <a:pt x="71517" y="57697"/>
              </a:cubicBezTo>
              <a:cubicBezTo>
                <a:pt x="76997" y="53782"/>
                <a:pt x="80200" y="47146"/>
                <a:pt x="85804" y="43410"/>
              </a:cubicBezTo>
              <a:cubicBezTo>
                <a:pt x="89981" y="40625"/>
                <a:pt x="95478" y="40625"/>
                <a:pt x="100092" y="38647"/>
              </a:cubicBezTo>
              <a:cubicBezTo>
                <a:pt x="141279" y="20995"/>
                <a:pt x="99929" y="35526"/>
                <a:pt x="133429" y="24360"/>
              </a:cubicBezTo>
              <a:cubicBezTo>
                <a:pt x="143881" y="17392"/>
                <a:pt x="154682" y="9338"/>
                <a:pt x="166767" y="5310"/>
              </a:cubicBezTo>
              <a:cubicBezTo>
                <a:pt x="174446" y="2750"/>
                <a:pt x="182642" y="2135"/>
                <a:pt x="190579" y="547"/>
              </a:cubicBezTo>
              <a:cubicBezTo>
                <a:pt x="201692" y="2135"/>
                <a:pt x="217690" y="-4030"/>
                <a:pt x="223917" y="5310"/>
              </a:cubicBezTo>
              <a:cubicBezTo>
                <a:pt x="231016" y="15959"/>
                <a:pt x="224878" y="31962"/>
                <a:pt x="219154" y="43410"/>
              </a:cubicBezTo>
              <a:cubicBezTo>
                <a:pt x="212082" y="57554"/>
                <a:pt x="188870" y="64438"/>
                <a:pt x="176292" y="71985"/>
              </a:cubicBezTo>
              <a:cubicBezTo>
                <a:pt x="166476" y="77875"/>
                <a:pt x="157095" y="84470"/>
                <a:pt x="147717" y="91035"/>
              </a:cubicBezTo>
              <a:cubicBezTo>
                <a:pt x="141214" y="95587"/>
                <a:pt x="135398" y="101115"/>
                <a:pt x="128667" y="105322"/>
              </a:cubicBezTo>
              <a:cubicBezTo>
                <a:pt x="122647" y="109085"/>
                <a:pt x="115967" y="111672"/>
                <a:pt x="109617" y="114847"/>
              </a:cubicBezTo>
              <a:cubicBezTo>
                <a:pt x="103267" y="122785"/>
                <a:pt x="97755" y="131472"/>
                <a:pt x="90567" y="138660"/>
              </a:cubicBezTo>
              <a:cubicBezTo>
                <a:pt x="81829" y="147398"/>
                <a:pt x="67188" y="151486"/>
                <a:pt x="57229" y="157710"/>
              </a:cubicBezTo>
              <a:cubicBezTo>
                <a:pt x="50498" y="161917"/>
                <a:pt x="45782" y="169716"/>
                <a:pt x="38179" y="171997"/>
              </a:cubicBezTo>
              <a:cubicBezTo>
                <a:pt x="29056" y="174734"/>
                <a:pt x="20717" y="187873"/>
                <a:pt x="14367" y="186285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123826</xdr:colOff>
      <xdr:row>13</xdr:row>
      <xdr:rowOff>0</xdr:rowOff>
    </xdr:from>
    <xdr:to>
      <xdr:col>0</xdr:col>
      <xdr:colOff>439172</xdr:colOff>
      <xdr:row>15</xdr:row>
      <xdr:rowOff>93968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A1BC225E-C1A1-4879-8C5E-80F3F9C1FF53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23826" y="2476500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466726</xdr:colOff>
      <xdr:row>12</xdr:row>
      <xdr:rowOff>42863</xdr:rowOff>
    </xdr:from>
    <xdr:to>
      <xdr:col>1</xdr:col>
      <xdr:colOff>172472</xdr:colOff>
      <xdr:row>14</xdr:row>
      <xdr:rowOff>136831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FD8C10B0-CF6D-4841-8333-A62825721C12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66726" y="2328863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0</xdr:col>
      <xdr:colOff>523875</xdr:colOff>
      <xdr:row>15</xdr:row>
      <xdr:rowOff>47625</xdr:rowOff>
    </xdr:from>
    <xdr:to>
      <xdr:col>1</xdr:col>
      <xdr:colOff>143897</xdr:colOff>
      <xdr:row>17</xdr:row>
      <xdr:rowOff>8243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620CDFA3-7C12-4E5B-9839-E207247DFFC0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523875" y="2905125"/>
          <a:ext cx="229622" cy="34161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271462</xdr:colOff>
      <xdr:row>15</xdr:row>
      <xdr:rowOff>128588</xdr:rowOff>
    </xdr:from>
    <xdr:to>
      <xdr:col>1</xdr:col>
      <xdr:colOff>586808</xdr:colOff>
      <xdr:row>18</xdr:row>
      <xdr:rowOff>32056</xdr:rowOff>
    </xdr:to>
    <xdr:sp macro="" textlink="">
      <xdr:nvSpPr>
        <xdr:cNvPr id="43" name="TextBox 42">
          <a:extLst>
            <a:ext uri="{FF2B5EF4-FFF2-40B4-BE49-F238E27FC236}">
              <a16:creationId xmlns:a16="http://schemas.microsoft.com/office/drawing/2014/main" id="{52A424CF-4CAF-4019-B259-09C15E6A11E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881062" y="2986088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1</xdr:col>
      <xdr:colOff>171450</xdr:colOff>
      <xdr:row>10</xdr:row>
      <xdr:rowOff>142875</xdr:rowOff>
    </xdr:from>
    <xdr:to>
      <xdr:col>1</xdr:col>
      <xdr:colOff>486796</xdr:colOff>
      <xdr:row>13</xdr:row>
      <xdr:rowOff>46343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2C55E5D0-416B-43F0-8CDA-E7D816885B9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781050" y="2047875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1</xdr:col>
      <xdr:colOff>485775</xdr:colOff>
      <xdr:row>13</xdr:row>
      <xdr:rowOff>66675</xdr:rowOff>
    </xdr:from>
    <xdr:to>
      <xdr:col>2</xdr:col>
      <xdr:colOff>191521</xdr:colOff>
      <xdr:row>15</xdr:row>
      <xdr:rowOff>160643</xdr:rowOff>
    </xdr:to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36E31DF4-ECE3-49CE-BCA9-A5E8EAFDE07B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095375" y="2543175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2</xdr:col>
      <xdr:colOff>219075</xdr:colOff>
      <xdr:row>13</xdr:row>
      <xdr:rowOff>147638</xdr:rowOff>
    </xdr:from>
    <xdr:to>
      <xdr:col>2</xdr:col>
      <xdr:colOff>534421</xdr:colOff>
      <xdr:row>16</xdr:row>
      <xdr:rowOff>51106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5E5AE350-CCAA-423B-8463-AD5EE0F20AF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438275" y="2624138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1</xdr:col>
      <xdr:colOff>599788</xdr:colOff>
      <xdr:row>16</xdr:row>
      <xdr:rowOff>28575</xdr:rowOff>
    </xdr:from>
    <xdr:to>
      <xdr:col>3</xdr:col>
      <xdr:colOff>28575</xdr:colOff>
      <xdr:row>19</xdr:row>
      <xdr:rowOff>73048</xdr:rowOff>
    </xdr:to>
    <xdr:sp macro="" textlink="">
      <xdr:nvSpPr>
        <xdr:cNvPr id="48" name="Freeform: Shape 47">
          <a:extLst>
            <a:ext uri="{FF2B5EF4-FFF2-40B4-BE49-F238E27FC236}">
              <a16:creationId xmlns:a16="http://schemas.microsoft.com/office/drawing/2014/main" id="{B8B2C5EA-1F09-FFB3-5139-47FCA6B24334}"/>
            </a:ext>
          </a:extLst>
        </xdr:cNvPr>
        <xdr:cNvSpPr/>
      </xdr:nvSpPr>
      <xdr:spPr>
        <a:xfrm>
          <a:off x="1209388" y="3076575"/>
          <a:ext cx="647987" cy="615973"/>
        </a:xfrm>
        <a:custGeom>
          <a:avLst/>
          <a:gdLst>
            <a:gd name="connsiteX0" fmla="*/ 287 w 647987"/>
            <a:gd name="connsiteY0" fmla="*/ 295275 h 615973"/>
            <a:gd name="connsiteX1" fmla="*/ 5050 w 647987"/>
            <a:gd name="connsiteY1" fmla="*/ 338138 h 615973"/>
            <a:gd name="connsiteX2" fmla="*/ 9812 w 647987"/>
            <a:gd name="connsiteY2" fmla="*/ 447675 h 615973"/>
            <a:gd name="connsiteX3" fmla="*/ 28862 w 647987"/>
            <a:gd name="connsiteY3" fmla="*/ 481013 h 615973"/>
            <a:gd name="connsiteX4" fmla="*/ 38387 w 647987"/>
            <a:gd name="connsiteY4" fmla="*/ 495300 h 615973"/>
            <a:gd name="connsiteX5" fmla="*/ 57437 w 647987"/>
            <a:gd name="connsiteY5" fmla="*/ 500063 h 615973"/>
            <a:gd name="connsiteX6" fmla="*/ 81250 w 647987"/>
            <a:gd name="connsiteY6" fmla="*/ 509588 h 615973"/>
            <a:gd name="connsiteX7" fmla="*/ 119350 w 647987"/>
            <a:gd name="connsiteY7" fmla="*/ 538163 h 615973"/>
            <a:gd name="connsiteX8" fmla="*/ 143162 w 647987"/>
            <a:gd name="connsiteY8" fmla="*/ 547688 h 615973"/>
            <a:gd name="connsiteX9" fmla="*/ 224125 w 647987"/>
            <a:gd name="connsiteY9" fmla="*/ 557213 h 615973"/>
            <a:gd name="connsiteX10" fmla="*/ 271750 w 647987"/>
            <a:gd name="connsiteY10" fmla="*/ 566738 h 615973"/>
            <a:gd name="connsiteX11" fmla="*/ 295562 w 647987"/>
            <a:gd name="connsiteY11" fmla="*/ 576263 h 615973"/>
            <a:gd name="connsiteX12" fmla="*/ 357475 w 647987"/>
            <a:gd name="connsiteY12" fmla="*/ 581025 h 615973"/>
            <a:gd name="connsiteX13" fmla="*/ 381287 w 647987"/>
            <a:gd name="connsiteY13" fmla="*/ 585788 h 615973"/>
            <a:gd name="connsiteX14" fmla="*/ 419387 w 647987"/>
            <a:gd name="connsiteY14" fmla="*/ 595313 h 615973"/>
            <a:gd name="connsiteX15" fmla="*/ 438437 w 647987"/>
            <a:gd name="connsiteY15" fmla="*/ 609600 h 615973"/>
            <a:gd name="connsiteX16" fmla="*/ 533687 w 647987"/>
            <a:gd name="connsiteY16" fmla="*/ 609600 h 615973"/>
            <a:gd name="connsiteX17" fmla="*/ 552737 w 647987"/>
            <a:gd name="connsiteY17" fmla="*/ 600075 h 615973"/>
            <a:gd name="connsiteX18" fmla="*/ 576550 w 647987"/>
            <a:gd name="connsiteY18" fmla="*/ 590550 h 615973"/>
            <a:gd name="connsiteX19" fmla="*/ 605125 w 647987"/>
            <a:gd name="connsiteY19" fmla="*/ 571500 h 615973"/>
            <a:gd name="connsiteX20" fmla="*/ 643225 w 647987"/>
            <a:gd name="connsiteY20" fmla="*/ 552450 h 615973"/>
            <a:gd name="connsiteX21" fmla="*/ 647987 w 647987"/>
            <a:gd name="connsiteY21" fmla="*/ 538163 h 615973"/>
            <a:gd name="connsiteX22" fmla="*/ 643225 w 647987"/>
            <a:gd name="connsiteY22" fmla="*/ 371475 h 615973"/>
            <a:gd name="connsiteX23" fmla="*/ 619412 w 647987"/>
            <a:gd name="connsiteY23" fmla="*/ 338138 h 615973"/>
            <a:gd name="connsiteX24" fmla="*/ 605125 w 647987"/>
            <a:gd name="connsiteY24" fmla="*/ 319088 h 615973"/>
            <a:gd name="connsiteX25" fmla="*/ 562262 w 647987"/>
            <a:gd name="connsiteY25" fmla="*/ 271463 h 615973"/>
            <a:gd name="connsiteX26" fmla="*/ 557500 w 647987"/>
            <a:gd name="connsiteY26" fmla="*/ 247650 h 615973"/>
            <a:gd name="connsiteX27" fmla="*/ 567025 w 647987"/>
            <a:gd name="connsiteY27" fmla="*/ 214313 h 615973"/>
            <a:gd name="connsiteX28" fmla="*/ 571787 w 647987"/>
            <a:gd name="connsiteY28" fmla="*/ 190500 h 615973"/>
            <a:gd name="connsiteX29" fmla="*/ 567025 w 647987"/>
            <a:gd name="connsiteY29" fmla="*/ 171450 h 615973"/>
            <a:gd name="connsiteX30" fmla="*/ 533687 w 647987"/>
            <a:gd name="connsiteY30" fmla="*/ 147638 h 615973"/>
            <a:gd name="connsiteX31" fmla="*/ 524162 w 647987"/>
            <a:gd name="connsiteY31" fmla="*/ 133350 h 615973"/>
            <a:gd name="connsiteX32" fmla="*/ 509875 w 647987"/>
            <a:gd name="connsiteY32" fmla="*/ 119063 h 615973"/>
            <a:gd name="connsiteX33" fmla="*/ 500350 w 647987"/>
            <a:gd name="connsiteY33" fmla="*/ 100013 h 615973"/>
            <a:gd name="connsiteX34" fmla="*/ 476537 w 647987"/>
            <a:gd name="connsiteY34" fmla="*/ 71438 h 615973"/>
            <a:gd name="connsiteX35" fmla="*/ 462250 w 647987"/>
            <a:gd name="connsiteY35" fmla="*/ 66675 h 615973"/>
            <a:gd name="connsiteX36" fmla="*/ 400337 w 647987"/>
            <a:gd name="connsiteY36" fmla="*/ 61913 h 615973"/>
            <a:gd name="connsiteX37" fmla="*/ 367000 w 647987"/>
            <a:gd name="connsiteY37" fmla="*/ 47625 h 615973"/>
            <a:gd name="connsiteX38" fmla="*/ 319375 w 647987"/>
            <a:gd name="connsiteY38" fmla="*/ 33338 h 615973"/>
            <a:gd name="connsiteX39" fmla="*/ 300325 w 647987"/>
            <a:gd name="connsiteY39" fmla="*/ 23813 h 615973"/>
            <a:gd name="connsiteX40" fmla="*/ 281275 w 647987"/>
            <a:gd name="connsiteY40" fmla="*/ 19050 h 615973"/>
            <a:gd name="connsiteX41" fmla="*/ 247937 w 647987"/>
            <a:gd name="connsiteY41" fmla="*/ 9525 h 615973"/>
            <a:gd name="connsiteX42" fmla="*/ 209837 w 647987"/>
            <a:gd name="connsiteY42" fmla="*/ 0 h 615973"/>
            <a:gd name="connsiteX43" fmla="*/ 152687 w 647987"/>
            <a:gd name="connsiteY43" fmla="*/ 9525 h 615973"/>
            <a:gd name="connsiteX44" fmla="*/ 138400 w 647987"/>
            <a:gd name="connsiteY44" fmla="*/ 19050 h 615973"/>
            <a:gd name="connsiteX45" fmla="*/ 124112 w 647987"/>
            <a:gd name="connsiteY45" fmla="*/ 42863 h 615973"/>
            <a:gd name="connsiteX46" fmla="*/ 109825 w 647987"/>
            <a:gd name="connsiteY46" fmla="*/ 61913 h 615973"/>
            <a:gd name="connsiteX47" fmla="*/ 81250 w 647987"/>
            <a:gd name="connsiteY47" fmla="*/ 109538 h 615973"/>
            <a:gd name="connsiteX48" fmla="*/ 62200 w 647987"/>
            <a:gd name="connsiteY48" fmla="*/ 128588 h 615973"/>
            <a:gd name="connsiteX49" fmla="*/ 43150 w 647987"/>
            <a:gd name="connsiteY49" fmla="*/ 157163 h 615973"/>
            <a:gd name="connsiteX50" fmla="*/ 33625 w 647987"/>
            <a:gd name="connsiteY50" fmla="*/ 171450 h 615973"/>
            <a:gd name="connsiteX51" fmla="*/ 24100 w 647987"/>
            <a:gd name="connsiteY51" fmla="*/ 185738 h 615973"/>
            <a:gd name="connsiteX52" fmla="*/ 14575 w 647987"/>
            <a:gd name="connsiteY52" fmla="*/ 233363 h 615973"/>
            <a:gd name="connsiteX53" fmla="*/ 287 w 647987"/>
            <a:gd name="connsiteY53" fmla="*/ 295275 h 615973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  <a:cxn ang="0">
              <a:pos x="connsiteX27" y="connsiteY27"/>
            </a:cxn>
            <a:cxn ang="0">
              <a:pos x="connsiteX28" y="connsiteY28"/>
            </a:cxn>
            <a:cxn ang="0">
              <a:pos x="connsiteX29" y="connsiteY29"/>
            </a:cxn>
            <a:cxn ang="0">
              <a:pos x="connsiteX30" y="connsiteY30"/>
            </a:cxn>
            <a:cxn ang="0">
              <a:pos x="connsiteX31" y="connsiteY31"/>
            </a:cxn>
            <a:cxn ang="0">
              <a:pos x="connsiteX32" y="connsiteY32"/>
            </a:cxn>
            <a:cxn ang="0">
              <a:pos x="connsiteX33" y="connsiteY33"/>
            </a:cxn>
            <a:cxn ang="0">
              <a:pos x="connsiteX34" y="connsiteY34"/>
            </a:cxn>
            <a:cxn ang="0">
              <a:pos x="connsiteX35" y="connsiteY35"/>
            </a:cxn>
            <a:cxn ang="0">
              <a:pos x="connsiteX36" y="connsiteY36"/>
            </a:cxn>
            <a:cxn ang="0">
              <a:pos x="connsiteX37" y="connsiteY37"/>
            </a:cxn>
            <a:cxn ang="0">
              <a:pos x="connsiteX38" y="connsiteY38"/>
            </a:cxn>
            <a:cxn ang="0">
              <a:pos x="connsiteX39" y="connsiteY39"/>
            </a:cxn>
            <a:cxn ang="0">
              <a:pos x="connsiteX40" y="connsiteY40"/>
            </a:cxn>
            <a:cxn ang="0">
              <a:pos x="connsiteX41" y="connsiteY41"/>
            </a:cxn>
            <a:cxn ang="0">
              <a:pos x="connsiteX42" y="connsiteY42"/>
            </a:cxn>
            <a:cxn ang="0">
              <a:pos x="connsiteX43" y="connsiteY43"/>
            </a:cxn>
            <a:cxn ang="0">
              <a:pos x="connsiteX44" y="connsiteY44"/>
            </a:cxn>
            <a:cxn ang="0">
              <a:pos x="connsiteX45" y="connsiteY45"/>
            </a:cxn>
            <a:cxn ang="0">
              <a:pos x="connsiteX46" y="connsiteY46"/>
            </a:cxn>
            <a:cxn ang="0">
              <a:pos x="connsiteX47" y="connsiteY47"/>
            </a:cxn>
            <a:cxn ang="0">
              <a:pos x="connsiteX48" y="connsiteY48"/>
            </a:cxn>
            <a:cxn ang="0">
              <a:pos x="connsiteX49" y="connsiteY49"/>
            </a:cxn>
            <a:cxn ang="0">
              <a:pos x="connsiteX50" y="connsiteY50"/>
            </a:cxn>
            <a:cxn ang="0">
              <a:pos x="connsiteX51" y="connsiteY51"/>
            </a:cxn>
            <a:cxn ang="0">
              <a:pos x="connsiteX52" y="connsiteY52"/>
            </a:cxn>
            <a:cxn ang="0">
              <a:pos x="connsiteX53" y="connsiteY53"/>
            </a:cxn>
          </a:cxnLst>
          <a:rect l="l" t="t" r="r" b="b"/>
          <a:pathLst>
            <a:path w="647987" h="615973">
              <a:moveTo>
                <a:pt x="287" y="295275"/>
              </a:moveTo>
              <a:cubicBezTo>
                <a:pt x="-1300" y="312737"/>
                <a:pt x="4153" y="323790"/>
                <a:pt x="5050" y="338138"/>
              </a:cubicBezTo>
              <a:cubicBezTo>
                <a:pt x="7330" y="374614"/>
                <a:pt x="7112" y="411228"/>
                <a:pt x="9812" y="447675"/>
              </a:cubicBezTo>
              <a:cubicBezTo>
                <a:pt x="11567" y="471364"/>
                <a:pt x="14723" y="464046"/>
                <a:pt x="28862" y="481013"/>
              </a:cubicBezTo>
              <a:cubicBezTo>
                <a:pt x="32526" y="485410"/>
                <a:pt x="33625" y="492125"/>
                <a:pt x="38387" y="495300"/>
              </a:cubicBezTo>
              <a:cubicBezTo>
                <a:pt x="43833" y="498931"/>
                <a:pt x="51227" y="497993"/>
                <a:pt x="57437" y="500063"/>
              </a:cubicBezTo>
              <a:cubicBezTo>
                <a:pt x="65547" y="502767"/>
                <a:pt x="73312" y="506413"/>
                <a:pt x="81250" y="509588"/>
              </a:cubicBezTo>
              <a:cubicBezTo>
                <a:pt x="87096" y="514265"/>
                <a:pt x="109238" y="533107"/>
                <a:pt x="119350" y="538163"/>
              </a:cubicBezTo>
              <a:cubicBezTo>
                <a:pt x="126996" y="541986"/>
                <a:pt x="134751" y="546159"/>
                <a:pt x="143162" y="547688"/>
              </a:cubicBezTo>
              <a:cubicBezTo>
                <a:pt x="169897" y="552549"/>
                <a:pt x="197179" y="553699"/>
                <a:pt x="224125" y="557213"/>
              </a:cubicBezTo>
              <a:cubicBezTo>
                <a:pt x="235689" y="558721"/>
                <a:pt x="259239" y="562568"/>
                <a:pt x="271750" y="566738"/>
              </a:cubicBezTo>
              <a:cubicBezTo>
                <a:pt x="279860" y="569441"/>
                <a:pt x="287130" y="574858"/>
                <a:pt x="295562" y="576263"/>
              </a:cubicBezTo>
              <a:cubicBezTo>
                <a:pt x="315979" y="579666"/>
                <a:pt x="336837" y="579438"/>
                <a:pt x="357475" y="581025"/>
              </a:cubicBezTo>
              <a:cubicBezTo>
                <a:pt x="365412" y="582613"/>
                <a:pt x="373400" y="583968"/>
                <a:pt x="381287" y="585788"/>
              </a:cubicBezTo>
              <a:cubicBezTo>
                <a:pt x="394043" y="588732"/>
                <a:pt x="419387" y="595313"/>
                <a:pt x="419387" y="595313"/>
              </a:cubicBezTo>
              <a:cubicBezTo>
                <a:pt x="425737" y="600075"/>
                <a:pt x="431545" y="605662"/>
                <a:pt x="438437" y="609600"/>
              </a:cubicBezTo>
              <a:cubicBezTo>
                <a:pt x="463287" y="623800"/>
                <a:pt x="528941" y="609879"/>
                <a:pt x="533687" y="609600"/>
              </a:cubicBezTo>
              <a:cubicBezTo>
                <a:pt x="540037" y="606425"/>
                <a:pt x="546249" y="602958"/>
                <a:pt x="552737" y="600075"/>
              </a:cubicBezTo>
              <a:cubicBezTo>
                <a:pt x="560549" y="596603"/>
                <a:pt x="569045" y="594644"/>
                <a:pt x="576550" y="590550"/>
              </a:cubicBezTo>
              <a:cubicBezTo>
                <a:pt x="586600" y="585068"/>
                <a:pt x="595186" y="577180"/>
                <a:pt x="605125" y="571500"/>
              </a:cubicBezTo>
              <a:cubicBezTo>
                <a:pt x="617453" y="564455"/>
                <a:pt x="643225" y="552450"/>
                <a:pt x="643225" y="552450"/>
              </a:cubicBezTo>
              <a:cubicBezTo>
                <a:pt x="644812" y="547688"/>
                <a:pt x="647987" y="543183"/>
                <a:pt x="647987" y="538163"/>
              </a:cubicBezTo>
              <a:cubicBezTo>
                <a:pt x="647987" y="482578"/>
                <a:pt x="647488" y="426897"/>
                <a:pt x="643225" y="371475"/>
              </a:cubicBezTo>
              <a:cubicBezTo>
                <a:pt x="642055" y="356270"/>
                <a:pt x="627936" y="348083"/>
                <a:pt x="619412" y="338138"/>
              </a:cubicBezTo>
              <a:cubicBezTo>
                <a:pt x="614246" y="332112"/>
                <a:pt x="610398" y="325021"/>
                <a:pt x="605125" y="319088"/>
              </a:cubicBezTo>
              <a:cubicBezTo>
                <a:pt x="543111" y="249321"/>
                <a:pt x="616408" y="339144"/>
                <a:pt x="562262" y="271463"/>
              </a:cubicBezTo>
              <a:cubicBezTo>
                <a:pt x="560675" y="263525"/>
                <a:pt x="556828" y="255717"/>
                <a:pt x="557500" y="247650"/>
              </a:cubicBezTo>
              <a:cubicBezTo>
                <a:pt x="558460" y="236133"/>
                <a:pt x="564222" y="225525"/>
                <a:pt x="567025" y="214313"/>
              </a:cubicBezTo>
              <a:cubicBezTo>
                <a:pt x="568988" y="206460"/>
                <a:pt x="570200" y="198438"/>
                <a:pt x="571787" y="190500"/>
              </a:cubicBezTo>
              <a:cubicBezTo>
                <a:pt x="570200" y="184150"/>
                <a:pt x="570829" y="176776"/>
                <a:pt x="567025" y="171450"/>
              </a:cubicBezTo>
              <a:cubicBezTo>
                <a:pt x="564340" y="167691"/>
                <a:pt x="539476" y="151497"/>
                <a:pt x="533687" y="147638"/>
              </a:cubicBezTo>
              <a:cubicBezTo>
                <a:pt x="530512" y="142875"/>
                <a:pt x="527826" y="137747"/>
                <a:pt x="524162" y="133350"/>
              </a:cubicBezTo>
              <a:cubicBezTo>
                <a:pt x="519850" y="128176"/>
                <a:pt x="513790" y="124543"/>
                <a:pt x="509875" y="119063"/>
              </a:cubicBezTo>
              <a:cubicBezTo>
                <a:pt x="505749" y="113286"/>
                <a:pt x="503872" y="106177"/>
                <a:pt x="500350" y="100013"/>
              </a:cubicBezTo>
              <a:cubicBezTo>
                <a:pt x="494942" y="90550"/>
                <a:pt x="485632" y="77501"/>
                <a:pt x="476537" y="71438"/>
              </a:cubicBezTo>
              <a:cubicBezTo>
                <a:pt x="472360" y="68653"/>
                <a:pt x="467231" y="67298"/>
                <a:pt x="462250" y="66675"/>
              </a:cubicBezTo>
              <a:cubicBezTo>
                <a:pt x="441711" y="64108"/>
                <a:pt x="420975" y="63500"/>
                <a:pt x="400337" y="61913"/>
              </a:cubicBezTo>
              <a:cubicBezTo>
                <a:pt x="364471" y="38002"/>
                <a:pt x="410052" y="66076"/>
                <a:pt x="367000" y="47625"/>
              </a:cubicBezTo>
              <a:cubicBezTo>
                <a:pt x="323686" y="29062"/>
                <a:pt x="396984" y="44424"/>
                <a:pt x="319375" y="33338"/>
              </a:cubicBezTo>
              <a:cubicBezTo>
                <a:pt x="313025" y="30163"/>
                <a:pt x="306972" y="26306"/>
                <a:pt x="300325" y="23813"/>
              </a:cubicBezTo>
              <a:cubicBezTo>
                <a:pt x="294196" y="21515"/>
                <a:pt x="287569" y="20848"/>
                <a:pt x="281275" y="19050"/>
              </a:cubicBezTo>
              <a:cubicBezTo>
                <a:pt x="253450" y="11100"/>
                <a:pt x="281410" y="16964"/>
                <a:pt x="247937" y="9525"/>
              </a:cubicBezTo>
              <a:cubicBezTo>
                <a:pt x="213451" y="1861"/>
                <a:pt x="235371" y="8512"/>
                <a:pt x="209837" y="0"/>
              </a:cubicBezTo>
              <a:cubicBezTo>
                <a:pt x="201443" y="1049"/>
                <a:pt x="165641" y="3974"/>
                <a:pt x="152687" y="9525"/>
              </a:cubicBezTo>
              <a:cubicBezTo>
                <a:pt x="147426" y="11780"/>
                <a:pt x="143162" y="15875"/>
                <a:pt x="138400" y="19050"/>
              </a:cubicBezTo>
              <a:cubicBezTo>
                <a:pt x="133637" y="26988"/>
                <a:pt x="129247" y="35161"/>
                <a:pt x="124112" y="42863"/>
              </a:cubicBezTo>
              <a:cubicBezTo>
                <a:pt x="119709" y="49467"/>
                <a:pt x="114117" y="55236"/>
                <a:pt x="109825" y="61913"/>
              </a:cubicBezTo>
              <a:cubicBezTo>
                <a:pt x="99814" y="77486"/>
                <a:pt x="94341" y="96447"/>
                <a:pt x="81250" y="109538"/>
              </a:cubicBezTo>
              <a:cubicBezTo>
                <a:pt x="74900" y="115888"/>
                <a:pt x="67810" y="121576"/>
                <a:pt x="62200" y="128588"/>
              </a:cubicBezTo>
              <a:cubicBezTo>
                <a:pt x="55049" y="137527"/>
                <a:pt x="49500" y="147638"/>
                <a:pt x="43150" y="157163"/>
              </a:cubicBezTo>
              <a:lnTo>
                <a:pt x="33625" y="171450"/>
              </a:lnTo>
              <a:lnTo>
                <a:pt x="24100" y="185738"/>
              </a:lnTo>
              <a:cubicBezTo>
                <a:pt x="17785" y="210995"/>
                <a:pt x="19247" y="202994"/>
                <a:pt x="14575" y="233363"/>
              </a:cubicBezTo>
              <a:cubicBezTo>
                <a:pt x="9363" y="267241"/>
                <a:pt x="1874" y="277813"/>
                <a:pt x="287" y="295275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133349</xdr:colOff>
      <xdr:row>13</xdr:row>
      <xdr:rowOff>138113</xdr:rowOff>
    </xdr:from>
    <xdr:to>
      <xdr:col>5</xdr:col>
      <xdr:colOff>504824</xdr:colOff>
      <xdr:row>15</xdr:row>
      <xdr:rowOff>57151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A02B67C0-10C5-44D8-AD10-9C8A3F63DB10}"/>
            </a:ext>
            <a:ext uri="{147F2762-F138-4A5C-976F-8EAC2B608ADB}">
              <a16:predDERef xmlns:a16="http://schemas.microsoft.com/office/drawing/2014/main" pred="{AD7DCFFB-8706-413E-B246-EFC48043BA24}"/>
            </a:ext>
          </a:extLst>
        </xdr:cNvPr>
        <xdr:cNvSpPr txBox="1"/>
      </xdr:nvSpPr>
      <xdr:spPr>
        <a:xfrm>
          <a:off x="3181349" y="2614613"/>
          <a:ext cx="371475" cy="30003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5</xdr:col>
      <xdr:colOff>150753</xdr:colOff>
      <xdr:row>12</xdr:row>
      <xdr:rowOff>109538</xdr:rowOff>
    </xdr:from>
    <xdr:to>
      <xdr:col>5</xdr:col>
      <xdr:colOff>327722</xdr:colOff>
      <xdr:row>14</xdr:row>
      <xdr:rowOff>97613</xdr:rowOff>
    </xdr:to>
    <xdr:sp macro="" textlink="">
      <xdr:nvSpPr>
        <xdr:cNvPr id="51" name="Freeform: Shape 50">
          <a:extLst>
            <a:ext uri="{FF2B5EF4-FFF2-40B4-BE49-F238E27FC236}">
              <a16:creationId xmlns:a16="http://schemas.microsoft.com/office/drawing/2014/main" id="{82C85972-55A9-40F1-F4A4-2116565DBB47}"/>
            </a:ext>
          </a:extLst>
        </xdr:cNvPr>
        <xdr:cNvSpPr/>
      </xdr:nvSpPr>
      <xdr:spPr>
        <a:xfrm>
          <a:off x="3198753" y="2395538"/>
          <a:ext cx="176969" cy="369075"/>
        </a:xfrm>
        <a:custGeom>
          <a:avLst/>
          <a:gdLst>
            <a:gd name="connsiteX0" fmla="*/ 15935 w 176969"/>
            <a:gd name="connsiteY0" fmla="*/ 95250 h 369075"/>
            <a:gd name="connsiteX1" fmla="*/ 11172 w 176969"/>
            <a:gd name="connsiteY1" fmla="*/ 233362 h 369075"/>
            <a:gd name="connsiteX2" fmla="*/ 6410 w 176969"/>
            <a:gd name="connsiteY2" fmla="*/ 247650 h 369075"/>
            <a:gd name="connsiteX3" fmla="*/ 1647 w 176969"/>
            <a:gd name="connsiteY3" fmla="*/ 280987 h 369075"/>
            <a:gd name="connsiteX4" fmla="*/ 6410 w 176969"/>
            <a:gd name="connsiteY4" fmla="*/ 366712 h 369075"/>
            <a:gd name="connsiteX5" fmla="*/ 30222 w 176969"/>
            <a:gd name="connsiteY5" fmla="*/ 342900 h 369075"/>
            <a:gd name="connsiteX6" fmla="*/ 54035 w 176969"/>
            <a:gd name="connsiteY6" fmla="*/ 290512 h 369075"/>
            <a:gd name="connsiteX7" fmla="*/ 58797 w 176969"/>
            <a:gd name="connsiteY7" fmla="*/ 261937 h 369075"/>
            <a:gd name="connsiteX8" fmla="*/ 68322 w 176969"/>
            <a:gd name="connsiteY8" fmla="*/ 247650 h 369075"/>
            <a:gd name="connsiteX9" fmla="*/ 101660 w 176969"/>
            <a:gd name="connsiteY9" fmla="*/ 214312 h 369075"/>
            <a:gd name="connsiteX10" fmla="*/ 134997 w 176969"/>
            <a:gd name="connsiteY10" fmla="*/ 195262 h 369075"/>
            <a:gd name="connsiteX11" fmla="*/ 163572 w 176969"/>
            <a:gd name="connsiteY11" fmla="*/ 157162 h 369075"/>
            <a:gd name="connsiteX12" fmla="*/ 173097 w 176969"/>
            <a:gd name="connsiteY12" fmla="*/ 114300 h 369075"/>
            <a:gd name="connsiteX13" fmla="*/ 154047 w 176969"/>
            <a:gd name="connsiteY13" fmla="*/ 4762 h 369075"/>
            <a:gd name="connsiteX14" fmla="*/ 139760 w 176969"/>
            <a:gd name="connsiteY14" fmla="*/ 0 h 369075"/>
            <a:gd name="connsiteX15" fmla="*/ 111185 w 176969"/>
            <a:gd name="connsiteY15" fmla="*/ 14287 h 369075"/>
            <a:gd name="connsiteX16" fmla="*/ 101660 w 176969"/>
            <a:gd name="connsiteY16" fmla="*/ 42862 h 369075"/>
            <a:gd name="connsiteX17" fmla="*/ 44510 w 176969"/>
            <a:gd name="connsiteY17" fmla="*/ 85725 h 369075"/>
            <a:gd name="connsiteX18" fmla="*/ 15935 w 176969"/>
            <a:gd name="connsiteY18" fmla="*/ 95250 h 36907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</a:cxnLst>
          <a:rect l="l" t="t" r="r" b="b"/>
          <a:pathLst>
            <a:path w="176969" h="369075">
              <a:moveTo>
                <a:pt x="15935" y="95250"/>
              </a:moveTo>
              <a:cubicBezTo>
                <a:pt x="10379" y="119856"/>
                <a:pt x="14045" y="187387"/>
                <a:pt x="11172" y="233362"/>
              </a:cubicBezTo>
              <a:cubicBezTo>
                <a:pt x="10859" y="238372"/>
                <a:pt x="7395" y="242727"/>
                <a:pt x="6410" y="247650"/>
              </a:cubicBezTo>
              <a:cubicBezTo>
                <a:pt x="4209" y="258657"/>
                <a:pt x="3235" y="269875"/>
                <a:pt x="1647" y="280987"/>
              </a:cubicBezTo>
              <a:cubicBezTo>
                <a:pt x="3235" y="309562"/>
                <a:pt x="-5583" y="340727"/>
                <a:pt x="6410" y="366712"/>
              </a:cubicBezTo>
              <a:cubicBezTo>
                <a:pt x="11114" y="376904"/>
                <a:pt x="22830" y="351348"/>
                <a:pt x="30222" y="342900"/>
              </a:cubicBezTo>
              <a:cubicBezTo>
                <a:pt x="43064" y="328223"/>
                <a:pt x="48017" y="308563"/>
                <a:pt x="54035" y="290512"/>
              </a:cubicBezTo>
              <a:cubicBezTo>
                <a:pt x="55622" y="280987"/>
                <a:pt x="55743" y="271098"/>
                <a:pt x="58797" y="261937"/>
              </a:cubicBezTo>
              <a:cubicBezTo>
                <a:pt x="60607" y="256507"/>
                <a:pt x="64995" y="252307"/>
                <a:pt x="68322" y="247650"/>
              </a:cubicBezTo>
              <a:cubicBezTo>
                <a:pt x="81636" y="229011"/>
                <a:pt x="81996" y="226602"/>
                <a:pt x="101660" y="214312"/>
              </a:cubicBezTo>
              <a:cubicBezTo>
                <a:pt x="120298" y="202663"/>
                <a:pt x="119262" y="208374"/>
                <a:pt x="134997" y="195262"/>
              </a:cubicBezTo>
              <a:cubicBezTo>
                <a:pt x="151666" y="181372"/>
                <a:pt x="151544" y="177210"/>
                <a:pt x="163572" y="157162"/>
              </a:cubicBezTo>
              <a:cubicBezTo>
                <a:pt x="165410" y="149812"/>
                <a:pt x="173097" y="120351"/>
                <a:pt x="173097" y="114300"/>
              </a:cubicBezTo>
              <a:cubicBezTo>
                <a:pt x="173097" y="73565"/>
                <a:pt x="189733" y="28553"/>
                <a:pt x="154047" y="4762"/>
              </a:cubicBezTo>
              <a:cubicBezTo>
                <a:pt x="149870" y="1977"/>
                <a:pt x="144522" y="1587"/>
                <a:pt x="139760" y="0"/>
              </a:cubicBezTo>
              <a:cubicBezTo>
                <a:pt x="131974" y="2595"/>
                <a:pt x="116045" y="6511"/>
                <a:pt x="111185" y="14287"/>
              </a:cubicBezTo>
              <a:cubicBezTo>
                <a:pt x="105864" y="22801"/>
                <a:pt x="107229" y="34508"/>
                <a:pt x="101660" y="42862"/>
              </a:cubicBezTo>
              <a:cubicBezTo>
                <a:pt x="85363" y="67308"/>
                <a:pt x="69474" y="74630"/>
                <a:pt x="44510" y="85725"/>
              </a:cubicBezTo>
              <a:cubicBezTo>
                <a:pt x="-8434" y="109255"/>
                <a:pt x="21491" y="70644"/>
                <a:pt x="15935" y="95250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538162</xdr:colOff>
      <xdr:row>10</xdr:row>
      <xdr:rowOff>185738</xdr:rowOff>
    </xdr:from>
    <xdr:to>
      <xdr:col>2</xdr:col>
      <xdr:colOff>243908</xdr:colOff>
      <xdr:row>13</xdr:row>
      <xdr:rowOff>89206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FDD18BF2-7226-4D66-8530-95DD66346545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147762" y="2090738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2</xdr:col>
      <xdr:colOff>71437</xdr:colOff>
      <xdr:row>8</xdr:row>
      <xdr:rowOff>80963</xdr:rowOff>
    </xdr:from>
    <xdr:to>
      <xdr:col>2</xdr:col>
      <xdr:colOff>386783</xdr:colOff>
      <xdr:row>10</xdr:row>
      <xdr:rowOff>174931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D5112399-7395-4B1D-81A9-87434ED352A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290637" y="1604963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2</xdr:col>
      <xdr:colOff>409576</xdr:colOff>
      <xdr:row>9</xdr:row>
      <xdr:rowOff>76199</xdr:rowOff>
    </xdr:from>
    <xdr:to>
      <xdr:col>3</xdr:col>
      <xdr:colOff>204788</xdr:colOff>
      <xdr:row>11</xdr:row>
      <xdr:rowOff>65392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E3767225-1BA8-4D67-B2E1-099D004D402E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628776" y="1790699"/>
          <a:ext cx="404812" cy="37019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2</xdr:col>
      <xdr:colOff>290513</xdr:colOff>
      <xdr:row>11</xdr:row>
      <xdr:rowOff>61912</xdr:rowOff>
    </xdr:from>
    <xdr:to>
      <xdr:col>2</xdr:col>
      <xdr:colOff>605859</xdr:colOff>
      <xdr:row>13</xdr:row>
      <xdr:rowOff>155880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D1DD21F7-53D9-4EA2-AD8D-0259513D5DB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509713" y="2157412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2</xdr:col>
      <xdr:colOff>542926</xdr:colOff>
      <xdr:row>11</xdr:row>
      <xdr:rowOff>176212</xdr:rowOff>
    </xdr:from>
    <xdr:to>
      <xdr:col>3</xdr:col>
      <xdr:colOff>248672</xdr:colOff>
      <xdr:row>14</xdr:row>
      <xdr:rowOff>79680</xdr:rowOff>
    </xdr:to>
    <xdr:sp macro="" textlink="">
      <xdr:nvSpPr>
        <xdr:cNvPr id="57" name="TextBox 56">
          <a:extLst>
            <a:ext uri="{FF2B5EF4-FFF2-40B4-BE49-F238E27FC236}">
              <a16:creationId xmlns:a16="http://schemas.microsoft.com/office/drawing/2014/main" id="{162D4391-8C58-4991-8C9C-2F6C657DC605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762126" y="2271712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1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3</xdr:col>
      <xdr:colOff>166687</xdr:colOff>
      <xdr:row>13</xdr:row>
      <xdr:rowOff>119062</xdr:rowOff>
    </xdr:from>
    <xdr:to>
      <xdr:col>4</xdr:col>
      <xdr:colOff>72459</xdr:colOff>
      <xdr:row>16</xdr:row>
      <xdr:rowOff>22530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4376E945-BB0E-4280-BC0C-E2B298C0BB45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995487" y="2595562"/>
          <a:ext cx="51537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3</xdr:col>
      <xdr:colOff>238125</xdr:colOff>
      <xdr:row>10</xdr:row>
      <xdr:rowOff>166686</xdr:rowOff>
    </xdr:from>
    <xdr:to>
      <xdr:col>4</xdr:col>
      <xdr:colOff>105795</xdr:colOff>
      <xdr:row>13</xdr:row>
      <xdr:rowOff>70154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4CC46481-3FEB-4A2A-B761-E90A8A1F3F83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066925" y="2071686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3</xdr:col>
      <xdr:colOff>19050</xdr:colOff>
      <xdr:row>10</xdr:row>
      <xdr:rowOff>19049</xdr:rowOff>
    </xdr:from>
    <xdr:to>
      <xdr:col>3</xdr:col>
      <xdr:colOff>496320</xdr:colOff>
      <xdr:row>12</xdr:row>
      <xdr:rowOff>113017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EFAC3E57-4633-4A45-8881-C3F3DD46704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847850" y="1924049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3</xdr:col>
      <xdr:colOff>90487</xdr:colOff>
      <xdr:row>8</xdr:row>
      <xdr:rowOff>4761</xdr:rowOff>
    </xdr:from>
    <xdr:to>
      <xdr:col>3</xdr:col>
      <xdr:colOff>567757</xdr:colOff>
      <xdr:row>10</xdr:row>
      <xdr:rowOff>98729</xdr:rowOff>
    </xdr:to>
    <xdr:sp macro="" textlink="">
      <xdr:nvSpPr>
        <xdr:cNvPr id="61" name="TextBox 60">
          <a:extLst>
            <a:ext uri="{FF2B5EF4-FFF2-40B4-BE49-F238E27FC236}">
              <a16:creationId xmlns:a16="http://schemas.microsoft.com/office/drawing/2014/main" id="{746F3BC4-BAF1-48FC-A91B-B9B086A4FB8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919287" y="1528761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2</xdr:col>
      <xdr:colOff>542924</xdr:colOff>
      <xdr:row>6</xdr:row>
      <xdr:rowOff>33336</xdr:rowOff>
    </xdr:from>
    <xdr:to>
      <xdr:col>3</xdr:col>
      <xdr:colOff>410594</xdr:colOff>
      <xdr:row>8</xdr:row>
      <xdr:rowOff>127304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1BDFF81E-705B-4878-B64D-7576A0D297A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762124" y="1176336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3</xdr:col>
      <xdr:colOff>161926</xdr:colOff>
      <xdr:row>5</xdr:row>
      <xdr:rowOff>90488</xdr:rowOff>
    </xdr:from>
    <xdr:to>
      <xdr:col>4</xdr:col>
      <xdr:colOff>29596</xdr:colOff>
      <xdr:row>7</xdr:row>
      <xdr:rowOff>184456</xdr:rowOff>
    </xdr:to>
    <xdr:sp macro="" textlink="">
      <xdr:nvSpPr>
        <xdr:cNvPr id="63" name="TextBox 62">
          <a:extLst>
            <a:ext uri="{FF2B5EF4-FFF2-40B4-BE49-F238E27FC236}">
              <a16:creationId xmlns:a16="http://schemas.microsoft.com/office/drawing/2014/main" id="{608E01C1-CDA1-4637-93FA-76EBA154B046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990726" y="1042988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3</xdr:col>
      <xdr:colOff>523876</xdr:colOff>
      <xdr:row>6</xdr:row>
      <xdr:rowOff>133351</xdr:rowOff>
    </xdr:from>
    <xdr:to>
      <xdr:col>4</xdr:col>
      <xdr:colOff>391546</xdr:colOff>
      <xdr:row>9</xdr:row>
      <xdr:rowOff>36819</xdr:rowOff>
    </xdr:to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1F84680E-787D-498E-BB95-68E2FB36DDDB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352676" y="1276351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3</xdr:col>
      <xdr:colOff>404813</xdr:colOff>
      <xdr:row>8</xdr:row>
      <xdr:rowOff>28576</xdr:rowOff>
    </xdr:from>
    <xdr:to>
      <xdr:col>4</xdr:col>
      <xdr:colOff>272483</xdr:colOff>
      <xdr:row>10</xdr:row>
      <xdr:rowOff>122544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895C7E43-72A4-432B-8F5B-FF84C529D98D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233613" y="1552576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4</xdr:col>
      <xdr:colOff>133351</xdr:colOff>
      <xdr:row>8</xdr:row>
      <xdr:rowOff>61914</xdr:rowOff>
    </xdr:from>
    <xdr:to>
      <xdr:col>5</xdr:col>
      <xdr:colOff>1021</xdr:colOff>
      <xdr:row>10</xdr:row>
      <xdr:rowOff>155882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F474950B-A689-4BF2-90DB-C573D128BE0F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571751" y="1585914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  <xdr:twoCellAnchor>
    <xdr:from>
      <xdr:col>4</xdr:col>
      <xdr:colOff>238126</xdr:colOff>
      <xdr:row>9</xdr:row>
      <xdr:rowOff>152402</xdr:rowOff>
    </xdr:from>
    <xdr:to>
      <xdr:col>5</xdr:col>
      <xdr:colOff>105796</xdr:colOff>
      <xdr:row>12</xdr:row>
      <xdr:rowOff>55870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026D40CD-05E4-4A2A-9E68-FDBB736E90DF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676526" y="1866902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22</a:t>
          </a:r>
        </a:p>
      </xdr:txBody>
    </xdr:sp>
    <xdr:clientData/>
  </xdr:twoCellAnchor>
  <xdr:twoCellAnchor>
    <xdr:from>
      <xdr:col>4</xdr:col>
      <xdr:colOff>171451</xdr:colOff>
      <xdr:row>11</xdr:row>
      <xdr:rowOff>176214</xdr:rowOff>
    </xdr:from>
    <xdr:to>
      <xdr:col>5</xdr:col>
      <xdr:colOff>39121</xdr:colOff>
      <xdr:row>14</xdr:row>
      <xdr:rowOff>79682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63C9EA5B-5BD3-47ED-9CE4-5E78A45FD3A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609851" y="2271714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23</a:t>
          </a:r>
        </a:p>
      </xdr:txBody>
    </xdr:sp>
    <xdr:clientData/>
  </xdr:twoCellAnchor>
  <xdr:twoCellAnchor>
    <xdr:from>
      <xdr:col>4</xdr:col>
      <xdr:colOff>490539</xdr:colOff>
      <xdr:row>10</xdr:row>
      <xdr:rowOff>138114</xdr:rowOff>
    </xdr:from>
    <xdr:to>
      <xdr:col>5</xdr:col>
      <xdr:colOff>358209</xdr:colOff>
      <xdr:row>13</xdr:row>
      <xdr:rowOff>41582</xdr:rowOff>
    </xdr:to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2F254795-2545-4CE1-BC9A-6257F699A7B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928939" y="2043114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24</a:t>
          </a:r>
        </a:p>
      </xdr:txBody>
    </xdr:sp>
    <xdr:clientData/>
  </xdr:twoCellAnchor>
  <xdr:twoCellAnchor>
    <xdr:from>
      <xdr:col>5</xdr:col>
      <xdr:colOff>166689</xdr:colOff>
      <xdr:row>8</xdr:row>
      <xdr:rowOff>180977</xdr:rowOff>
    </xdr:from>
    <xdr:to>
      <xdr:col>6</xdr:col>
      <xdr:colOff>34359</xdr:colOff>
      <xdr:row>11</xdr:row>
      <xdr:rowOff>84445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8D87F48E-D5AF-4EB2-BD20-76D2A6EA7F2B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214689" y="1704977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25</a:t>
          </a:r>
        </a:p>
      </xdr:txBody>
    </xdr:sp>
    <xdr:clientData/>
  </xdr:twoCellAnchor>
  <xdr:twoCellAnchor>
    <xdr:from>
      <xdr:col>4</xdr:col>
      <xdr:colOff>595312</xdr:colOff>
      <xdr:row>8</xdr:row>
      <xdr:rowOff>66675</xdr:rowOff>
    </xdr:from>
    <xdr:to>
      <xdr:col>5</xdr:col>
      <xdr:colOff>343921</xdr:colOff>
      <xdr:row>10</xdr:row>
      <xdr:rowOff>32057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8D353923-1A2E-4ECA-82DE-366D342E19D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033712" y="1590675"/>
          <a:ext cx="358209" cy="3463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1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26</a:t>
          </a:r>
        </a:p>
      </xdr:txBody>
    </xdr:sp>
    <xdr:clientData/>
  </xdr:twoCellAnchor>
  <xdr:twoCellAnchor>
    <xdr:from>
      <xdr:col>4</xdr:col>
      <xdr:colOff>509587</xdr:colOff>
      <xdr:row>5</xdr:row>
      <xdr:rowOff>152400</xdr:rowOff>
    </xdr:from>
    <xdr:to>
      <xdr:col>5</xdr:col>
      <xdr:colOff>377257</xdr:colOff>
      <xdr:row>8</xdr:row>
      <xdr:rowOff>55868</xdr:rowOff>
    </xdr:to>
    <xdr:sp macro="" textlink="">
      <xdr:nvSpPr>
        <xdr:cNvPr id="72" name="TextBox 71">
          <a:extLst>
            <a:ext uri="{FF2B5EF4-FFF2-40B4-BE49-F238E27FC236}">
              <a16:creationId xmlns:a16="http://schemas.microsoft.com/office/drawing/2014/main" id="{2B1A34DD-3309-4AA0-9207-364D444A0A50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947987" y="1104900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27</a:t>
          </a:r>
        </a:p>
      </xdr:txBody>
    </xdr:sp>
    <xdr:clientData/>
  </xdr:twoCellAnchor>
  <xdr:twoCellAnchor>
    <xdr:from>
      <xdr:col>4</xdr:col>
      <xdr:colOff>85724</xdr:colOff>
      <xdr:row>4</xdr:row>
      <xdr:rowOff>142875</xdr:rowOff>
    </xdr:from>
    <xdr:to>
      <xdr:col>4</xdr:col>
      <xdr:colOff>562994</xdr:colOff>
      <xdr:row>7</xdr:row>
      <xdr:rowOff>46343</xdr:rowOff>
    </xdr:to>
    <xdr:sp macro="" textlink="">
      <xdr:nvSpPr>
        <xdr:cNvPr id="73" name="TextBox 72">
          <a:extLst>
            <a:ext uri="{FF2B5EF4-FFF2-40B4-BE49-F238E27FC236}">
              <a16:creationId xmlns:a16="http://schemas.microsoft.com/office/drawing/2014/main" id="{C6590D70-A45B-4CC0-AF55-0745C39BBA2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524124" y="904875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28</a:t>
          </a:r>
        </a:p>
      </xdr:txBody>
    </xdr:sp>
    <xdr:clientData/>
  </xdr:twoCellAnchor>
  <xdr:twoCellAnchor>
    <xdr:from>
      <xdr:col>4</xdr:col>
      <xdr:colOff>438149</xdr:colOff>
      <xdr:row>3</xdr:row>
      <xdr:rowOff>95250</xdr:rowOff>
    </xdr:from>
    <xdr:to>
      <xdr:col>5</xdr:col>
      <xdr:colOff>305819</xdr:colOff>
      <xdr:row>5</xdr:row>
      <xdr:rowOff>189218</xdr:rowOff>
    </xdr:to>
    <xdr:sp macro="" textlink="">
      <xdr:nvSpPr>
        <xdr:cNvPr id="74" name="TextBox 73">
          <a:extLst>
            <a:ext uri="{FF2B5EF4-FFF2-40B4-BE49-F238E27FC236}">
              <a16:creationId xmlns:a16="http://schemas.microsoft.com/office/drawing/2014/main" id="{1F9AAD37-C500-4220-BDC6-C4CE2CC1B8F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876549" y="666750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29</a:t>
          </a:r>
        </a:p>
      </xdr:txBody>
    </xdr:sp>
    <xdr:clientData/>
  </xdr:twoCellAnchor>
  <xdr:twoCellAnchor>
    <xdr:from>
      <xdr:col>5</xdr:col>
      <xdr:colOff>314325</xdr:colOff>
      <xdr:row>4</xdr:row>
      <xdr:rowOff>114300</xdr:rowOff>
    </xdr:from>
    <xdr:to>
      <xdr:col>6</xdr:col>
      <xdr:colOff>181995</xdr:colOff>
      <xdr:row>7</xdr:row>
      <xdr:rowOff>17768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8433D213-767E-490A-9686-4EAF80D217B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362325" y="876300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30</a:t>
          </a:r>
        </a:p>
      </xdr:txBody>
    </xdr:sp>
    <xdr:clientData/>
  </xdr:twoCellAnchor>
  <xdr:twoCellAnchor>
    <xdr:from>
      <xdr:col>5</xdr:col>
      <xdr:colOff>500062</xdr:colOff>
      <xdr:row>7</xdr:row>
      <xdr:rowOff>166687</xdr:rowOff>
    </xdr:from>
    <xdr:to>
      <xdr:col>6</xdr:col>
      <xdr:colOff>367732</xdr:colOff>
      <xdr:row>10</xdr:row>
      <xdr:rowOff>70155</xdr:rowOff>
    </xdr:to>
    <xdr:sp macro="" textlink="">
      <xdr:nvSpPr>
        <xdr:cNvPr id="76" name="TextBox 75">
          <a:extLst>
            <a:ext uri="{FF2B5EF4-FFF2-40B4-BE49-F238E27FC236}">
              <a16:creationId xmlns:a16="http://schemas.microsoft.com/office/drawing/2014/main" id="{9F13FF26-6DA5-4618-9E7E-A4B0E567797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548062" y="1500187"/>
          <a:ext cx="477270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31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590550</xdr:colOff>
      <xdr:row>30</xdr:row>
      <xdr:rowOff>95250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8138285-D426-92B0-14F6-7CA8A9F3B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48300" cy="5810250"/>
        </a:xfrm>
        <a:prstGeom prst="rect">
          <a:avLst/>
        </a:prstGeom>
      </xdr:spPr>
    </xdr:pic>
    <xdr:clientData/>
  </xdr:twoCellAnchor>
  <xdr:twoCellAnchor>
    <xdr:from>
      <xdr:col>1</xdr:col>
      <xdr:colOff>11906</xdr:colOff>
      <xdr:row>13</xdr:row>
      <xdr:rowOff>184548</xdr:rowOff>
    </xdr:from>
    <xdr:to>
      <xdr:col>1</xdr:col>
      <xdr:colOff>210741</xdr:colOff>
      <xdr:row>15</xdr:row>
      <xdr:rowOff>119064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E32AC50F-4F87-4874-9F95-733C40D0B805}"/>
            </a:ext>
            <a:ext uri="{147F2762-F138-4A5C-976F-8EAC2B608ADB}">
              <a16:predDERef xmlns:a16="http://schemas.microsoft.com/office/drawing/2014/main" pred="{A8138285-D426-92B0-14F6-7CA8A9F3B3C9}"/>
            </a:ext>
          </a:extLst>
        </xdr:cNvPr>
        <xdr:cNvSpPr txBox="1"/>
      </xdr:nvSpPr>
      <xdr:spPr>
        <a:xfrm>
          <a:off x="619125" y="2661048"/>
          <a:ext cx="198835" cy="31551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1</xdr:col>
      <xdr:colOff>220265</xdr:colOff>
      <xdr:row>11</xdr:row>
      <xdr:rowOff>77390</xdr:rowOff>
    </xdr:from>
    <xdr:to>
      <xdr:col>2</xdr:col>
      <xdr:colOff>34497</xdr:colOff>
      <xdr:row>13</xdr:row>
      <xdr:rowOff>94330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91DFFE1B-224F-4106-8B09-5C8D9C0E5CF4}"/>
            </a:ext>
            <a:ext uri="{147F2762-F138-4A5C-976F-8EAC2B608ADB}">
              <a16:predDERef xmlns:a16="http://schemas.microsoft.com/office/drawing/2014/main" pred="{E32AC50F-4F87-4874-9F95-733C40D0B805}"/>
            </a:ext>
          </a:extLst>
        </xdr:cNvPr>
        <xdr:cNvSpPr txBox="1"/>
      </xdr:nvSpPr>
      <xdr:spPr>
        <a:xfrm>
          <a:off x="827484" y="2172890"/>
          <a:ext cx="421451" cy="397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1</xdr:col>
      <xdr:colOff>347662</xdr:colOff>
      <xdr:row>9</xdr:row>
      <xdr:rowOff>148829</xdr:rowOff>
    </xdr:from>
    <xdr:to>
      <xdr:col>2</xdr:col>
      <xdr:colOff>29765</xdr:colOff>
      <xdr:row>11</xdr:row>
      <xdr:rowOff>65485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DBF76B45-59A9-412D-A3B4-C4C337AD1B8D}"/>
            </a:ext>
            <a:ext uri="{147F2762-F138-4A5C-976F-8EAC2B608ADB}">
              <a16:predDERef xmlns:a16="http://schemas.microsoft.com/office/drawing/2014/main" pred="{91DFFE1B-224F-4106-8B09-5C8D9C0E5CF4}"/>
            </a:ext>
          </a:extLst>
        </xdr:cNvPr>
        <xdr:cNvSpPr txBox="1"/>
      </xdr:nvSpPr>
      <xdr:spPr>
        <a:xfrm>
          <a:off x="954881" y="1863329"/>
          <a:ext cx="289322" cy="29765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523874</xdr:colOff>
      <xdr:row>8</xdr:row>
      <xdr:rowOff>175021</xdr:rowOff>
    </xdr:from>
    <xdr:to>
      <xdr:col>2</xdr:col>
      <xdr:colOff>226186</xdr:colOff>
      <xdr:row>10</xdr:row>
      <xdr:rowOff>142874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16280F18-5460-43AB-8C66-39F4ED8E2062}"/>
            </a:ext>
            <a:ext uri="{147F2762-F138-4A5C-976F-8EAC2B608ADB}">
              <a16:predDERef xmlns:a16="http://schemas.microsoft.com/office/drawing/2014/main" pred="{DBF76B45-59A9-412D-A3B4-C4C337AD1B8D}"/>
            </a:ext>
          </a:extLst>
        </xdr:cNvPr>
        <xdr:cNvSpPr txBox="1"/>
      </xdr:nvSpPr>
      <xdr:spPr>
        <a:xfrm>
          <a:off x="1131093" y="1699021"/>
          <a:ext cx="309531" cy="34885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202405</xdr:colOff>
      <xdr:row>8</xdr:row>
      <xdr:rowOff>88106</xdr:rowOff>
    </xdr:from>
    <xdr:to>
      <xdr:col>2</xdr:col>
      <xdr:colOff>417877</xdr:colOff>
      <xdr:row>9</xdr:row>
      <xdr:rowOff>166688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28FD960A-58A9-4029-A865-AEBD4266BC00}"/>
            </a:ext>
            <a:ext uri="{147F2762-F138-4A5C-976F-8EAC2B608ADB}">
              <a16:predDERef xmlns:a16="http://schemas.microsoft.com/office/drawing/2014/main" pred="{16280F18-5460-43AB-8C66-39F4ED8E2062}"/>
            </a:ext>
          </a:extLst>
        </xdr:cNvPr>
        <xdr:cNvSpPr txBox="1"/>
      </xdr:nvSpPr>
      <xdr:spPr>
        <a:xfrm>
          <a:off x="1416843" y="1612106"/>
          <a:ext cx="215472" cy="26908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2</xdr:col>
      <xdr:colOff>434578</xdr:colOff>
      <xdr:row>7</xdr:row>
      <xdr:rowOff>116682</xdr:rowOff>
    </xdr:from>
    <xdr:to>
      <xdr:col>3</xdr:col>
      <xdr:colOff>88075</xdr:colOff>
      <xdr:row>9</xdr:row>
      <xdr:rowOff>35719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717547DA-A49F-45E6-BEDC-C0D067999D19}"/>
            </a:ext>
            <a:ext uri="{147F2762-F138-4A5C-976F-8EAC2B608ADB}">
              <a16:predDERef xmlns:a16="http://schemas.microsoft.com/office/drawing/2014/main" pred="{28FD960A-58A9-4029-A865-AEBD4266BC00}"/>
            </a:ext>
          </a:extLst>
        </xdr:cNvPr>
        <xdr:cNvSpPr txBox="1"/>
      </xdr:nvSpPr>
      <xdr:spPr>
        <a:xfrm>
          <a:off x="1649016" y="1450182"/>
          <a:ext cx="260715" cy="30003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3</xdr:col>
      <xdr:colOff>35719</xdr:colOff>
      <xdr:row>6</xdr:row>
      <xdr:rowOff>166686</xdr:rowOff>
    </xdr:from>
    <xdr:to>
      <xdr:col>3</xdr:col>
      <xdr:colOff>375016</xdr:colOff>
      <xdr:row>8</xdr:row>
      <xdr:rowOff>102663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586B0AC-DB75-4159-8F39-BECE77533CD0}"/>
            </a:ext>
            <a:ext uri="{147F2762-F138-4A5C-976F-8EAC2B608ADB}">
              <a16:predDERef xmlns:a16="http://schemas.microsoft.com/office/drawing/2014/main" pred="{717547DA-A49F-45E6-BEDC-C0D067999D19}"/>
            </a:ext>
          </a:extLst>
        </xdr:cNvPr>
        <xdr:cNvSpPr txBox="1"/>
      </xdr:nvSpPr>
      <xdr:spPr>
        <a:xfrm>
          <a:off x="1857375" y="1309686"/>
          <a:ext cx="339297" cy="31697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3</xdr:col>
      <xdr:colOff>267891</xdr:colOff>
      <xdr:row>6</xdr:row>
      <xdr:rowOff>130969</xdr:rowOff>
    </xdr:from>
    <xdr:to>
      <xdr:col>3</xdr:col>
      <xdr:colOff>494079</xdr:colOff>
      <xdr:row>8</xdr:row>
      <xdr:rowOff>12176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20CFBE5A-563C-4606-8C26-1324F4DE2491}"/>
            </a:ext>
            <a:ext uri="{147F2762-F138-4A5C-976F-8EAC2B608ADB}">
              <a16:predDERef xmlns:a16="http://schemas.microsoft.com/office/drawing/2014/main" pred="{6586B0AC-DB75-4159-8F39-BECE77533CD0}"/>
            </a:ext>
          </a:extLst>
        </xdr:cNvPr>
        <xdr:cNvSpPr txBox="1"/>
      </xdr:nvSpPr>
      <xdr:spPr>
        <a:xfrm>
          <a:off x="2089547" y="1273969"/>
          <a:ext cx="226188" cy="26220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3</xdr:col>
      <xdr:colOff>476250</xdr:colOff>
      <xdr:row>6</xdr:row>
      <xdr:rowOff>65483</xdr:rowOff>
    </xdr:from>
    <xdr:to>
      <xdr:col>4</xdr:col>
      <xdr:colOff>28543</xdr:colOff>
      <xdr:row>7</xdr:row>
      <xdr:rowOff>116950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35359390-A092-42F2-B2BC-976E5E5AA7B8}"/>
            </a:ext>
            <a:ext uri="{147F2762-F138-4A5C-976F-8EAC2B608ADB}">
              <a16:predDERef xmlns:a16="http://schemas.microsoft.com/office/drawing/2014/main" pred="{20CFBE5A-563C-4606-8C26-1324F4DE2491}"/>
            </a:ext>
          </a:extLst>
        </xdr:cNvPr>
        <xdr:cNvSpPr txBox="1"/>
      </xdr:nvSpPr>
      <xdr:spPr>
        <a:xfrm>
          <a:off x="2297906" y="1208483"/>
          <a:ext cx="159512" cy="2419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3</xdr:col>
      <xdr:colOff>529829</xdr:colOff>
      <xdr:row>5</xdr:row>
      <xdr:rowOff>130968</xdr:rowOff>
    </xdr:from>
    <xdr:to>
      <xdr:col>4</xdr:col>
      <xdr:colOff>286909</xdr:colOff>
      <xdr:row>7</xdr:row>
      <xdr:rowOff>85995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F94CDE13-050C-4CD7-82CF-FA000262B79C}"/>
            </a:ext>
            <a:ext uri="{147F2762-F138-4A5C-976F-8EAC2B608ADB}">
              <a16:predDERef xmlns:a16="http://schemas.microsoft.com/office/drawing/2014/main" pred="{35359390-A092-42F2-B2BC-976E5E5AA7B8}"/>
            </a:ext>
          </a:extLst>
        </xdr:cNvPr>
        <xdr:cNvSpPr txBox="1"/>
      </xdr:nvSpPr>
      <xdr:spPr>
        <a:xfrm>
          <a:off x="2351485" y="1083468"/>
          <a:ext cx="364299" cy="33602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4</xdr:col>
      <xdr:colOff>101202</xdr:colOff>
      <xdr:row>5</xdr:row>
      <xdr:rowOff>47625</xdr:rowOff>
    </xdr:from>
    <xdr:to>
      <xdr:col>4</xdr:col>
      <xdr:colOff>434577</xdr:colOff>
      <xdr:row>7</xdr:row>
      <xdr:rowOff>41941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7253A1CB-8FFC-4C3C-ABB1-CDC5CCC94DAA}"/>
            </a:ext>
            <a:ext uri="{147F2762-F138-4A5C-976F-8EAC2B608ADB}">
              <a16:predDERef xmlns:a16="http://schemas.microsoft.com/office/drawing/2014/main" pred="{F94CDE13-050C-4CD7-82CF-FA000262B79C}"/>
            </a:ext>
          </a:extLst>
        </xdr:cNvPr>
        <xdr:cNvSpPr txBox="1"/>
      </xdr:nvSpPr>
      <xdr:spPr>
        <a:xfrm>
          <a:off x="2530077" y="1000125"/>
          <a:ext cx="333375" cy="37531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4</xdr:col>
      <xdr:colOff>232171</xdr:colOff>
      <xdr:row>5</xdr:row>
      <xdr:rowOff>17860</xdr:rowOff>
    </xdr:from>
    <xdr:to>
      <xdr:col>4</xdr:col>
      <xdr:colOff>602424</xdr:colOff>
      <xdr:row>6</xdr:row>
      <xdr:rowOff>128858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51A2EFBC-381B-4F7F-AFA7-236482904D4B}"/>
            </a:ext>
            <a:ext uri="{147F2762-F138-4A5C-976F-8EAC2B608ADB}">
              <a16:predDERef xmlns:a16="http://schemas.microsoft.com/office/drawing/2014/main" pred="{7253A1CB-8FFC-4C3C-ABB1-CDC5CCC94DAA}"/>
            </a:ext>
          </a:extLst>
        </xdr:cNvPr>
        <xdr:cNvSpPr txBox="1"/>
      </xdr:nvSpPr>
      <xdr:spPr>
        <a:xfrm>
          <a:off x="2661046" y="970360"/>
          <a:ext cx="370253" cy="30149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4</xdr:col>
      <xdr:colOff>339328</xdr:colOff>
      <xdr:row>4</xdr:row>
      <xdr:rowOff>25003</xdr:rowOff>
    </xdr:from>
    <xdr:to>
      <xdr:col>5</xdr:col>
      <xdr:colOff>73788</xdr:colOff>
      <xdr:row>5</xdr:row>
      <xdr:rowOff>142875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B7850C38-41E4-4AE7-9775-B5DEA9D4AE8D}"/>
            </a:ext>
            <a:ext uri="{147F2762-F138-4A5C-976F-8EAC2B608ADB}">
              <a16:predDERef xmlns:a16="http://schemas.microsoft.com/office/drawing/2014/main" pred="{51A2EFBC-381B-4F7F-AFA7-236482904D4B}"/>
            </a:ext>
          </a:extLst>
        </xdr:cNvPr>
        <xdr:cNvSpPr txBox="1"/>
      </xdr:nvSpPr>
      <xdr:spPr>
        <a:xfrm>
          <a:off x="2768203" y="787003"/>
          <a:ext cx="341679" cy="30837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4</xdr:col>
      <xdr:colOff>482203</xdr:colOff>
      <xdr:row>3</xdr:row>
      <xdr:rowOff>184547</xdr:rowOff>
    </xdr:from>
    <xdr:to>
      <xdr:col>5</xdr:col>
      <xdr:colOff>211899</xdr:colOff>
      <xdr:row>5</xdr:row>
      <xdr:rowOff>80042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804080-1748-42B1-8675-89D454239323}"/>
            </a:ext>
            <a:ext uri="{147F2762-F138-4A5C-976F-8EAC2B608ADB}">
              <a16:predDERef xmlns:a16="http://schemas.microsoft.com/office/drawing/2014/main" pred="{B7850C38-41E4-4AE7-9775-B5DEA9D4AE8D}"/>
            </a:ext>
          </a:extLst>
        </xdr:cNvPr>
        <xdr:cNvSpPr txBox="1"/>
      </xdr:nvSpPr>
      <xdr:spPr>
        <a:xfrm>
          <a:off x="2911078" y="756047"/>
          <a:ext cx="336915" cy="27649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5</xdr:col>
      <xdr:colOff>154781</xdr:colOff>
      <xdr:row>4</xdr:row>
      <xdr:rowOff>178593</xdr:rowOff>
    </xdr:from>
    <xdr:to>
      <xdr:col>5</xdr:col>
      <xdr:colOff>489315</xdr:colOff>
      <xdr:row>6</xdr:row>
      <xdr:rowOff>118141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6B1D15D8-487F-41C4-BA18-67BC20EBA1D1}"/>
            </a:ext>
            <a:ext uri="{147F2762-F138-4A5C-976F-8EAC2B608ADB}">
              <a16:predDERef xmlns:a16="http://schemas.microsoft.com/office/drawing/2014/main" pred="{00804080-1748-42B1-8675-89D454239323}"/>
            </a:ext>
          </a:extLst>
        </xdr:cNvPr>
        <xdr:cNvSpPr txBox="1"/>
      </xdr:nvSpPr>
      <xdr:spPr>
        <a:xfrm>
          <a:off x="3190875" y="940593"/>
          <a:ext cx="334534" cy="3205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5</xdr:col>
      <xdr:colOff>380999</xdr:colOff>
      <xdr:row>4</xdr:row>
      <xdr:rowOff>172640</xdr:rowOff>
    </xdr:from>
    <xdr:to>
      <xdr:col>6</xdr:col>
      <xdr:colOff>130937</xdr:colOff>
      <xdr:row>6</xdr:row>
      <xdr:rowOff>16938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30988627-1869-488C-A0F7-26F21D9FDBDD}"/>
            </a:ext>
            <a:ext uri="{147F2762-F138-4A5C-976F-8EAC2B608ADB}">
              <a16:predDERef xmlns:a16="http://schemas.microsoft.com/office/drawing/2014/main" pred="{6B1D15D8-487F-41C4-BA18-67BC20EBA1D1}"/>
            </a:ext>
          </a:extLst>
        </xdr:cNvPr>
        <xdr:cNvSpPr txBox="1"/>
      </xdr:nvSpPr>
      <xdr:spPr>
        <a:xfrm>
          <a:off x="3417093" y="934640"/>
          <a:ext cx="357157" cy="22529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5</xdr:col>
      <xdr:colOff>517921</xdr:colOff>
      <xdr:row>3</xdr:row>
      <xdr:rowOff>119063</xdr:rowOff>
    </xdr:from>
    <xdr:to>
      <xdr:col>6</xdr:col>
      <xdr:colOff>222615</xdr:colOff>
      <xdr:row>4</xdr:row>
      <xdr:rowOff>140765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E76DC7E3-4BA3-4A23-A3A6-BD26F33FF953}"/>
            </a:ext>
            <a:ext uri="{147F2762-F138-4A5C-976F-8EAC2B608ADB}">
              <a16:predDERef xmlns:a16="http://schemas.microsoft.com/office/drawing/2014/main" pred="{30988627-1869-488C-A0F7-26F21D9FDBDD}"/>
            </a:ext>
          </a:extLst>
        </xdr:cNvPr>
        <xdr:cNvSpPr txBox="1"/>
      </xdr:nvSpPr>
      <xdr:spPr>
        <a:xfrm>
          <a:off x="3554015" y="690563"/>
          <a:ext cx="311913" cy="21220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6</xdr:col>
      <xdr:colOff>63103</xdr:colOff>
      <xdr:row>2</xdr:row>
      <xdr:rowOff>165497</xdr:rowOff>
    </xdr:from>
    <xdr:to>
      <xdr:col>6</xdr:col>
      <xdr:colOff>428624</xdr:colOff>
      <xdr:row>4</xdr:row>
      <xdr:rowOff>124887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51C54B97-9191-41DF-A85D-2015CA69C762}"/>
            </a:ext>
            <a:ext uri="{147F2762-F138-4A5C-976F-8EAC2B608ADB}">
              <a16:predDERef xmlns:a16="http://schemas.microsoft.com/office/drawing/2014/main" pred="{E76DC7E3-4BA3-4A23-A3A6-BD26F33FF953}"/>
            </a:ext>
          </a:extLst>
        </xdr:cNvPr>
        <xdr:cNvSpPr txBox="1"/>
      </xdr:nvSpPr>
      <xdr:spPr>
        <a:xfrm>
          <a:off x="3706416" y="546497"/>
          <a:ext cx="365521" cy="3403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6</xdr:col>
      <xdr:colOff>464342</xdr:colOff>
      <xdr:row>3</xdr:row>
      <xdr:rowOff>53578</xdr:rowOff>
    </xdr:from>
    <xdr:to>
      <xdr:col>7</xdr:col>
      <xdr:colOff>216663</xdr:colOff>
      <xdr:row>5</xdr:row>
      <xdr:rowOff>23607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7DC8BD2C-1D1A-4869-9F00-52BD714661B5}"/>
            </a:ext>
            <a:ext uri="{147F2762-F138-4A5C-976F-8EAC2B608ADB}">
              <a16:predDERef xmlns:a16="http://schemas.microsoft.com/office/drawing/2014/main" pred="{51C54B97-9191-41DF-A85D-2015CA69C762}"/>
            </a:ext>
          </a:extLst>
        </xdr:cNvPr>
        <xdr:cNvSpPr txBox="1"/>
      </xdr:nvSpPr>
      <xdr:spPr>
        <a:xfrm>
          <a:off x="4107655" y="625078"/>
          <a:ext cx="359539" cy="35102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6</xdr:col>
      <xdr:colOff>583406</xdr:colOff>
      <xdr:row>2</xdr:row>
      <xdr:rowOff>1</xdr:rowOff>
    </xdr:from>
    <xdr:to>
      <xdr:col>7</xdr:col>
      <xdr:colOff>390493</xdr:colOff>
      <xdr:row>3</xdr:row>
      <xdr:rowOff>70519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E14F58E6-1487-4A10-ABBF-262264BD9866}"/>
            </a:ext>
            <a:ext uri="{147F2762-F138-4A5C-976F-8EAC2B608ADB}">
              <a16:predDERef xmlns:a16="http://schemas.microsoft.com/office/drawing/2014/main" pred="{7DC8BD2C-1D1A-4869-9F00-52BD714661B5}"/>
            </a:ext>
          </a:extLst>
        </xdr:cNvPr>
        <xdr:cNvSpPr txBox="1"/>
      </xdr:nvSpPr>
      <xdr:spPr>
        <a:xfrm>
          <a:off x="4226719" y="381001"/>
          <a:ext cx="414305" cy="261018"/>
        </a:xfrm>
        <a:prstGeom prst="rect">
          <a:avLst/>
        </a:prstGeom>
        <a:noFill/>
        <a:ln w="12700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7</xdr:col>
      <xdr:colOff>279797</xdr:colOff>
      <xdr:row>2</xdr:row>
      <xdr:rowOff>166687</xdr:rowOff>
    </xdr:from>
    <xdr:to>
      <xdr:col>8</xdr:col>
      <xdr:colOff>79740</xdr:colOff>
      <xdr:row>4</xdr:row>
      <xdr:rowOff>109807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0B70419C-6BD4-4193-9130-A8553058C882}"/>
            </a:ext>
            <a:ext uri="{147F2762-F138-4A5C-976F-8EAC2B608ADB}">
              <a16:predDERef xmlns:a16="http://schemas.microsoft.com/office/drawing/2014/main" pred="{E14F58E6-1487-4A10-ABBF-262264BD9866}"/>
            </a:ext>
          </a:extLst>
        </xdr:cNvPr>
        <xdr:cNvSpPr txBox="1"/>
      </xdr:nvSpPr>
      <xdr:spPr>
        <a:xfrm>
          <a:off x="4530328" y="547687"/>
          <a:ext cx="407162" cy="3241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  <xdr:twoCellAnchor>
    <xdr:from>
      <xdr:col>7</xdr:col>
      <xdr:colOff>440531</xdr:colOff>
      <xdr:row>0</xdr:row>
      <xdr:rowOff>158353</xdr:rowOff>
    </xdr:from>
    <xdr:to>
      <xdr:col>8</xdr:col>
      <xdr:colOff>214280</xdr:colOff>
      <xdr:row>2</xdr:row>
      <xdr:rowOff>95250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6CB11C81-438A-4605-9234-F73360643E1E}"/>
            </a:ext>
            <a:ext uri="{147F2762-F138-4A5C-976F-8EAC2B608ADB}">
              <a16:predDERef xmlns:a16="http://schemas.microsoft.com/office/drawing/2014/main" pred="{0B70419C-6BD4-4193-9130-A8553058C882}"/>
            </a:ext>
          </a:extLst>
        </xdr:cNvPr>
        <xdr:cNvSpPr txBox="1"/>
      </xdr:nvSpPr>
      <xdr:spPr>
        <a:xfrm>
          <a:off x="4691062" y="158353"/>
          <a:ext cx="380968" cy="31789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22</a:t>
          </a:r>
        </a:p>
      </xdr:txBody>
    </xdr:sp>
    <xdr:clientData/>
  </xdr:twoCellAnchor>
  <xdr:twoCellAnchor>
    <xdr:from>
      <xdr:col>8</xdr:col>
      <xdr:colOff>196453</xdr:colOff>
      <xdr:row>1</xdr:row>
      <xdr:rowOff>184547</xdr:rowOff>
    </xdr:from>
    <xdr:to>
      <xdr:col>9</xdr:col>
      <xdr:colOff>24971</xdr:colOff>
      <xdr:row>3</xdr:row>
      <xdr:rowOff>77391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E827BA0-A288-4960-B64E-C9C5C2E31305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5054203" y="375047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23</a:t>
          </a:r>
        </a:p>
      </xdr:txBody>
    </xdr:sp>
    <xdr:clientData/>
  </xdr:twoCellAnchor>
  <xdr:twoCellAnchor>
    <xdr:from>
      <xdr:col>1</xdr:col>
      <xdr:colOff>434619</xdr:colOff>
      <xdr:row>10</xdr:row>
      <xdr:rowOff>160734</xdr:rowOff>
    </xdr:from>
    <xdr:to>
      <xdr:col>2</xdr:col>
      <xdr:colOff>53578</xdr:colOff>
      <xdr:row>11</xdr:row>
      <xdr:rowOff>107560</xdr:rowOff>
    </xdr:to>
    <xdr:sp macro="" textlink="">
      <xdr:nvSpPr>
        <xdr:cNvPr id="2" name="Freeform: Shape 1">
          <a:extLst>
            <a:ext uri="{FF2B5EF4-FFF2-40B4-BE49-F238E27FC236}">
              <a16:creationId xmlns:a16="http://schemas.microsoft.com/office/drawing/2014/main" id="{87A08AC5-A753-13CD-F11A-C8A25522AF9F}"/>
            </a:ext>
          </a:extLst>
        </xdr:cNvPr>
        <xdr:cNvSpPr/>
      </xdr:nvSpPr>
      <xdr:spPr>
        <a:xfrm>
          <a:off x="1041838" y="2065734"/>
          <a:ext cx="226178" cy="137326"/>
        </a:xfrm>
        <a:custGeom>
          <a:avLst/>
          <a:gdLst>
            <a:gd name="connsiteX0" fmla="*/ 5912 w 226178"/>
            <a:gd name="connsiteY0" fmla="*/ 119063 h 137326"/>
            <a:gd name="connsiteX1" fmla="*/ 214271 w 226178"/>
            <a:gd name="connsiteY1" fmla="*/ 89297 h 137326"/>
            <a:gd name="connsiteX2" fmla="*/ 226178 w 226178"/>
            <a:gd name="connsiteY2" fmla="*/ 53578 h 137326"/>
            <a:gd name="connsiteX3" fmla="*/ 214271 w 226178"/>
            <a:gd name="connsiteY3" fmla="*/ 41672 h 137326"/>
            <a:gd name="connsiteX4" fmla="*/ 196412 w 226178"/>
            <a:gd name="connsiteY4" fmla="*/ 29766 h 137326"/>
            <a:gd name="connsiteX5" fmla="*/ 160693 w 226178"/>
            <a:gd name="connsiteY5" fmla="*/ 0 h 137326"/>
            <a:gd name="connsiteX6" fmla="*/ 142834 w 226178"/>
            <a:gd name="connsiteY6" fmla="*/ 11907 h 137326"/>
            <a:gd name="connsiteX7" fmla="*/ 136881 w 226178"/>
            <a:gd name="connsiteY7" fmla="*/ 29766 h 137326"/>
            <a:gd name="connsiteX8" fmla="*/ 113068 w 226178"/>
            <a:gd name="connsiteY8" fmla="*/ 65485 h 137326"/>
            <a:gd name="connsiteX9" fmla="*/ 101162 w 226178"/>
            <a:gd name="connsiteY9" fmla="*/ 83344 h 137326"/>
            <a:gd name="connsiteX10" fmla="*/ 83303 w 226178"/>
            <a:gd name="connsiteY10" fmla="*/ 95250 h 137326"/>
            <a:gd name="connsiteX11" fmla="*/ 59490 w 226178"/>
            <a:gd name="connsiteY11" fmla="*/ 113110 h 137326"/>
            <a:gd name="connsiteX12" fmla="*/ 5912 w 226178"/>
            <a:gd name="connsiteY12" fmla="*/ 119063 h 13732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</a:cxnLst>
          <a:rect l="l" t="t" r="r" b="b"/>
          <a:pathLst>
            <a:path w="226178" h="137326">
              <a:moveTo>
                <a:pt x="5912" y="119063"/>
              </a:moveTo>
              <a:cubicBezTo>
                <a:pt x="31709" y="115094"/>
                <a:pt x="187442" y="178725"/>
                <a:pt x="214271" y="89297"/>
              </a:cubicBezTo>
              <a:cubicBezTo>
                <a:pt x="217877" y="77276"/>
                <a:pt x="222209" y="65484"/>
                <a:pt x="226178" y="53578"/>
              </a:cubicBezTo>
              <a:cubicBezTo>
                <a:pt x="222209" y="49609"/>
                <a:pt x="218654" y="45178"/>
                <a:pt x="214271" y="41672"/>
              </a:cubicBezTo>
              <a:cubicBezTo>
                <a:pt x="208684" y="37203"/>
                <a:pt x="201471" y="34825"/>
                <a:pt x="196412" y="29766"/>
              </a:cubicBezTo>
              <a:cubicBezTo>
                <a:pt x="162754" y="-3892"/>
                <a:pt x="211781" y="25545"/>
                <a:pt x="160693" y="0"/>
              </a:cubicBezTo>
              <a:cubicBezTo>
                <a:pt x="154740" y="3969"/>
                <a:pt x="147303" y="6320"/>
                <a:pt x="142834" y="11907"/>
              </a:cubicBezTo>
              <a:cubicBezTo>
                <a:pt x="138914" y="16807"/>
                <a:pt x="139928" y="24281"/>
                <a:pt x="136881" y="29766"/>
              </a:cubicBezTo>
              <a:cubicBezTo>
                <a:pt x="129932" y="42275"/>
                <a:pt x="121006" y="53579"/>
                <a:pt x="113068" y="65485"/>
              </a:cubicBezTo>
              <a:cubicBezTo>
                <a:pt x="109099" y="71438"/>
                <a:pt x="107115" y="79375"/>
                <a:pt x="101162" y="83344"/>
              </a:cubicBezTo>
              <a:cubicBezTo>
                <a:pt x="95209" y="87313"/>
                <a:pt x="89125" y="91091"/>
                <a:pt x="83303" y="95250"/>
              </a:cubicBezTo>
              <a:cubicBezTo>
                <a:pt x="75229" y="101017"/>
                <a:pt x="68815" y="109719"/>
                <a:pt x="59490" y="113110"/>
              </a:cubicBezTo>
              <a:cubicBezTo>
                <a:pt x="46303" y="117905"/>
                <a:pt x="-19885" y="123032"/>
                <a:pt x="5912" y="119063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46285</xdr:colOff>
      <xdr:row>10</xdr:row>
      <xdr:rowOff>56706</xdr:rowOff>
    </xdr:from>
    <xdr:to>
      <xdr:col>2</xdr:col>
      <xdr:colOff>209875</xdr:colOff>
      <xdr:row>10</xdr:row>
      <xdr:rowOff>149331</xdr:rowOff>
    </xdr:to>
    <xdr:sp macro="" textlink="">
      <xdr:nvSpPr>
        <xdr:cNvPr id="27" name="Freeform: Shape 26">
          <a:extLst>
            <a:ext uri="{FF2B5EF4-FFF2-40B4-BE49-F238E27FC236}">
              <a16:creationId xmlns:a16="http://schemas.microsoft.com/office/drawing/2014/main" id="{EA2FE5D7-CF88-DD7E-864D-ABE1F51E8A7A}"/>
            </a:ext>
          </a:extLst>
        </xdr:cNvPr>
        <xdr:cNvSpPr/>
      </xdr:nvSpPr>
      <xdr:spPr>
        <a:xfrm>
          <a:off x="1260723" y="1961706"/>
          <a:ext cx="163590" cy="92625"/>
        </a:xfrm>
        <a:custGeom>
          <a:avLst/>
          <a:gdLst>
            <a:gd name="connsiteX0" fmla="*/ 1339 w 163590"/>
            <a:gd name="connsiteY0" fmla="*/ 86169 h 92625"/>
            <a:gd name="connsiteX1" fmla="*/ 90636 w 163590"/>
            <a:gd name="connsiteY1" fmla="*/ 92122 h 92625"/>
            <a:gd name="connsiteX2" fmla="*/ 126355 w 163590"/>
            <a:gd name="connsiteY2" fmla="*/ 86169 h 92625"/>
            <a:gd name="connsiteX3" fmla="*/ 156121 w 163590"/>
            <a:gd name="connsiteY3" fmla="*/ 26638 h 92625"/>
            <a:gd name="connsiteX4" fmla="*/ 150168 w 163590"/>
            <a:gd name="connsiteY4" fmla="*/ 2825 h 92625"/>
            <a:gd name="connsiteX5" fmla="*/ 78730 w 163590"/>
            <a:gd name="connsiteY5" fmla="*/ 20685 h 92625"/>
            <a:gd name="connsiteX6" fmla="*/ 60871 w 163590"/>
            <a:gd name="connsiteY6" fmla="*/ 38544 h 92625"/>
            <a:gd name="connsiteX7" fmla="*/ 48964 w 163590"/>
            <a:gd name="connsiteY7" fmla="*/ 62356 h 92625"/>
            <a:gd name="connsiteX8" fmla="*/ 1339 w 163590"/>
            <a:gd name="connsiteY8" fmla="*/ 86169 h 92625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</a:cxnLst>
          <a:rect l="l" t="t" r="r" b="b"/>
          <a:pathLst>
            <a:path w="163590" h="92625">
              <a:moveTo>
                <a:pt x="1339" y="86169"/>
              </a:moveTo>
              <a:cubicBezTo>
                <a:pt x="8284" y="91130"/>
                <a:pt x="60804" y="92122"/>
                <a:pt x="90636" y="92122"/>
              </a:cubicBezTo>
              <a:cubicBezTo>
                <a:pt x="102707" y="92122"/>
                <a:pt x="118336" y="95191"/>
                <a:pt x="126355" y="86169"/>
              </a:cubicBezTo>
              <a:cubicBezTo>
                <a:pt x="225560" y="-25437"/>
                <a:pt x="87233" y="72561"/>
                <a:pt x="156121" y="26638"/>
              </a:cubicBezTo>
              <a:cubicBezTo>
                <a:pt x="154137" y="18700"/>
                <a:pt x="158005" y="5176"/>
                <a:pt x="150168" y="2825"/>
              </a:cubicBezTo>
              <a:cubicBezTo>
                <a:pt x="123608" y="-5143"/>
                <a:pt x="97951" y="4667"/>
                <a:pt x="78730" y="20685"/>
              </a:cubicBezTo>
              <a:cubicBezTo>
                <a:pt x="72263" y="26075"/>
                <a:pt x="65764" y="31693"/>
                <a:pt x="60871" y="38544"/>
              </a:cubicBezTo>
              <a:cubicBezTo>
                <a:pt x="55713" y="45765"/>
                <a:pt x="56063" y="57031"/>
                <a:pt x="48964" y="62356"/>
              </a:cubicBezTo>
              <a:cubicBezTo>
                <a:pt x="15086" y="87765"/>
                <a:pt x="-5606" y="81208"/>
                <a:pt x="1339" y="86169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254126</xdr:colOff>
      <xdr:row>9</xdr:row>
      <xdr:rowOff>99646</xdr:rowOff>
    </xdr:from>
    <xdr:to>
      <xdr:col>2</xdr:col>
      <xdr:colOff>446484</xdr:colOff>
      <xdr:row>10</xdr:row>
      <xdr:rowOff>53727</xdr:rowOff>
    </xdr:to>
    <xdr:sp macro="" textlink="">
      <xdr:nvSpPr>
        <xdr:cNvPr id="28" name="Freeform: Shape 27">
          <a:extLst>
            <a:ext uri="{FF2B5EF4-FFF2-40B4-BE49-F238E27FC236}">
              <a16:creationId xmlns:a16="http://schemas.microsoft.com/office/drawing/2014/main" id="{58D14136-0C2D-2C28-DA61-B0A8FFC38FA2}"/>
            </a:ext>
          </a:extLst>
        </xdr:cNvPr>
        <xdr:cNvSpPr/>
      </xdr:nvSpPr>
      <xdr:spPr>
        <a:xfrm>
          <a:off x="1468564" y="1814146"/>
          <a:ext cx="192358" cy="144581"/>
        </a:xfrm>
        <a:custGeom>
          <a:avLst/>
          <a:gdLst>
            <a:gd name="connsiteX0" fmla="*/ 1858 w 192358"/>
            <a:gd name="connsiteY0" fmla="*/ 102760 h 144581"/>
            <a:gd name="connsiteX1" fmla="*/ 19717 w 192358"/>
            <a:gd name="connsiteY1" fmla="*/ 138479 h 144581"/>
            <a:gd name="connsiteX2" fmla="*/ 43530 w 192358"/>
            <a:gd name="connsiteY2" fmla="*/ 144432 h 144581"/>
            <a:gd name="connsiteX3" fmla="*/ 109014 w 192358"/>
            <a:gd name="connsiteY3" fmla="*/ 132526 h 144581"/>
            <a:gd name="connsiteX4" fmla="*/ 132827 w 192358"/>
            <a:gd name="connsiteY4" fmla="*/ 108713 h 144581"/>
            <a:gd name="connsiteX5" fmla="*/ 138780 w 192358"/>
            <a:gd name="connsiteY5" fmla="*/ 90854 h 144581"/>
            <a:gd name="connsiteX6" fmla="*/ 174498 w 192358"/>
            <a:gd name="connsiteY6" fmla="*/ 37276 h 144581"/>
            <a:gd name="connsiteX7" fmla="*/ 192358 w 192358"/>
            <a:gd name="connsiteY7" fmla="*/ 25370 h 144581"/>
            <a:gd name="connsiteX8" fmla="*/ 186405 w 192358"/>
            <a:gd name="connsiteY8" fmla="*/ 1557 h 144581"/>
            <a:gd name="connsiteX9" fmla="*/ 156639 w 192358"/>
            <a:gd name="connsiteY9" fmla="*/ 7510 h 144581"/>
            <a:gd name="connsiteX10" fmla="*/ 132827 w 192358"/>
            <a:gd name="connsiteY10" fmla="*/ 25370 h 144581"/>
            <a:gd name="connsiteX11" fmla="*/ 91155 w 192358"/>
            <a:gd name="connsiteY11" fmla="*/ 37276 h 144581"/>
            <a:gd name="connsiteX12" fmla="*/ 55436 w 192358"/>
            <a:gd name="connsiteY12" fmla="*/ 61088 h 144581"/>
            <a:gd name="connsiteX13" fmla="*/ 1858 w 192358"/>
            <a:gd name="connsiteY13" fmla="*/ 90854 h 144581"/>
            <a:gd name="connsiteX14" fmla="*/ 1858 w 192358"/>
            <a:gd name="connsiteY14" fmla="*/ 102760 h 14458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</a:cxnLst>
          <a:rect l="l" t="t" r="r" b="b"/>
          <a:pathLst>
            <a:path w="192358" h="144581">
              <a:moveTo>
                <a:pt x="1858" y="102760"/>
              </a:moveTo>
              <a:cubicBezTo>
                <a:pt x="4835" y="110698"/>
                <a:pt x="10304" y="129066"/>
                <a:pt x="19717" y="138479"/>
              </a:cubicBezTo>
              <a:cubicBezTo>
                <a:pt x="25503" y="144265"/>
                <a:pt x="35366" y="144976"/>
                <a:pt x="43530" y="144432"/>
              </a:cubicBezTo>
              <a:cubicBezTo>
                <a:pt x="65667" y="142956"/>
                <a:pt x="87186" y="136495"/>
                <a:pt x="109014" y="132526"/>
              </a:cubicBezTo>
              <a:cubicBezTo>
                <a:pt x="116952" y="124588"/>
                <a:pt x="126302" y="117848"/>
                <a:pt x="132827" y="108713"/>
              </a:cubicBezTo>
              <a:cubicBezTo>
                <a:pt x="136474" y="103607"/>
                <a:pt x="135974" y="96467"/>
                <a:pt x="138780" y="90854"/>
              </a:cubicBezTo>
              <a:cubicBezTo>
                <a:pt x="144448" y="79517"/>
                <a:pt x="164527" y="47247"/>
                <a:pt x="174498" y="37276"/>
              </a:cubicBezTo>
              <a:cubicBezTo>
                <a:pt x="179557" y="32217"/>
                <a:pt x="186405" y="29339"/>
                <a:pt x="192358" y="25370"/>
              </a:cubicBezTo>
              <a:cubicBezTo>
                <a:pt x="190374" y="17432"/>
                <a:pt x="193723" y="5216"/>
                <a:pt x="186405" y="1557"/>
              </a:cubicBezTo>
              <a:cubicBezTo>
                <a:pt x="177355" y="-2968"/>
                <a:pt x="165885" y="3400"/>
                <a:pt x="156639" y="7510"/>
              </a:cubicBezTo>
              <a:cubicBezTo>
                <a:pt x="147572" y="11540"/>
                <a:pt x="141442" y="20447"/>
                <a:pt x="132827" y="25370"/>
              </a:cubicBezTo>
              <a:cubicBezTo>
                <a:pt x="126186" y="29165"/>
                <a:pt x="96308" y="35988"/>
                <a:pt x="91155" y="37276"/>
              </a:cubicBezTo>
              <a:cubicBezTo>
                <a:pt x="68412" y="60017"/>
                <a:pt x="91478" y="39462"/>
                <a:pt x="55436" y="61088"/>
              </a:cubicBezTo>
              <a:cubicBezTo>
                <a:pt x="23765" y="80091"/>
                <a:pt x="29228" y="84012"/>
                <a:pt x="1858" y="90854"/>
              </a:cubicBezTo>
              <a:cubicBezTo>
                <a:pt x="-67" y="91335"/>
                <a:pt x="-1119" y="94822"/>
                <a:pt x="1858" y="102760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</xdr:col>
      <xdr:colOff>494109</xdr:colOff>
      <xdr:row>8</xdr:row>
      <xdr:rowOff>166687</xdr:rowOff>
    </xdr:from>
    <xdr:to>
      <xdr:col>3</xdr:col>
      <xdr:colOff>166688</xdr:colOff>
      <xdr:row>9</xdr:row>
      <xdr:rowOff>142875</xdr:rowOff>
    </xdr:to>
    <xdr:sp macro="" textlink="">
      <xdr:nvSpPr>
        <xdr:cNvPr id="29" name="Freeform: Shape 28">
          <a:extLst>
            <a:ext uri="{FF2B5EF4-FFF2-40B4-BE49-F238E27FC236}">
              <a16:creationId xmlns:a16="http://schemas.microsoft.com/office/drawing/2014/main" id="{7E110209-3B55-7183-87C7-112549B2EC25}"/>
            </a:ext>
          </a:extLst>
        </xdr:cNvPr>
        <xdr:cNvSpPr/>
      </xdr:nvSpPr>
      <xdr:spPr>
        <a:xfrm>
          <a:off x="1708547" y="1690687"/>
          <a:ext cx="279797" cy="166688"/>
        </a:xfrm>
        <a:custGeom>
          <a:avLst/>
          <a:gdLst>
            <a:gd name="connsiteX0" fmla="*/ 18101 w 303851"/>
            <a:gd name="connsiteY0" fmla="*/ 125015 h 202406"/>
            <a:gd name="connsiteX1" fmla="*/ 24054 w 303851"/>
            <a:gd name="connsiteY1" fmla="*/ 202406 h 202406"/>
            <a:gd name="connsiteX2" fmla="*/ 71679 w 303851"/>
            <a:gd name="connsiteY2" fmla="*/ 196453 h 202406"/>
            <a:gd name="connsiteX3" fmla="*/ 113351 w 303851"/>
            <a:gd name="connsiteY3" fmla="*/ 154781 h 202406"/>
            <a:gd name="connsiteX4" fmla="*/ 143116 w 303851"/>
            <a:gd name="connsiteY4" fmla="*/ 136922 h 202406"/>
            <a:gd name="connsiteX5" fmla="*/ 155023 w 303851"/>
            <a:gd name="connsiteY5" fmla="*/ 125015 h 202406"/>
            <a:gd name="connsiteX6" fmla="*/ 202648 w 303851"/>
            <a:gd name="connsiteY6" fmla="*/ 95250 h 202406"/>
            <a:gd name="connsiteX7" fmla="*/ 274085 w 303851"/>
            <a:gd name="connsiteY7" fmla="*/ 83343 h 202406"/>
            <a:gd name="connsiteX8" fmla="*/ 285991 w 303851"/>
            <a:gd name="connsiteY8" fmla="*/ 65484 h 202406"/>
            <a:gd name="connsiteX9" fmla="*/ 291944 w 303851"/>
            <a:gd name="connsiteY9" fmla="*/ 47625 h 202406"/>
            <a:gd name="connsiteX10" fmla="*/ 303851 w 303851"/>
            <a:gd name="connsiteY10" fmla="*/ 17859 h 202406"/>
            <a:gd name="connsiteX11" fmla="*/ 262179 w 303851"/>
            <a:gd name="connsiteY11" fmla="*/ 5953 h 202406"/>
            <a:gd name="connsiteX12" fmla="*/ 238366 w 303851"/>
            <a:gd name="connsiteY12" fmla="*/ 0 h 202406"/>
            <a:gd name="connsiteX13" fmla="*/ 155023 w 303851"/>
            <a:gd name="connsiteY13" fmla="*/ 5953 h 202406"/>
            <a:gd name="connsiteX14" fmla="*/ 137163 w 303851"/>
            <a:gd name="connsiteY14" fmla="*/ 11906 h 202406"/>
            <a:gd name="connsiteX15" fmla="*/ 125257 w 303851"/>
            <a:gd name="connsiteY15" fmla="*/ 29765 h 202406"/>
            <a:gd name="connsiteX16" fmla="*/ 101444 w 303851"/>
            <a:gd name="connsiteY16" fmla="*/ 41672 h 202406"/>
            <a:gd name="connsiteX17" fmla="*/ 59773 w 303851"/>
            <a:gd name="connsiteY17" fmla="*/ 65484 h 202406"/>
            <a:gd name="connsiteX18" fmla="*/ 41913 w 303851"/>
            <a:gd name="connsiteY18" fmla="*/ 89297 h 202406"/>
            <a:gd name="connsiteX19" fmla="*/ 241 w 303851"/>
            <a:gd name="connsiteY19" fmla="*/ 113109 h 202406"/>
            <a:gd name="connsiteX20" fmla="*/ 18101 w 303851"/>
            <a:gd name="connsiteY20" fmla="*/ 125015 h 202406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</a:cxnLst>
          <a:rect l="l" t="t" r="r" b="b"/>
          <a:pathLst>
            <a:path w="303851" h="202406">
              <a:moveTo>
                <a:pt x="18101" y="125015"/>
              </a:moveTo>
              <a:cubicBezTo>
                <a:pt x="22070" y="139898"/>
                <a:pt x="-8116" y="170238"/>
                <a:pt x="24054" y="202406"/>
              </a:cubicBezTo>
              <a:cubicBezTo>
                <a:pt x="39929" y="200422"/>
                <a:pt x="57563" y="203982"/>
                <a:pt x="71679" y="196453"/>
              </a:cubicBezTo>
              <a:cubicBezTo>
                <a:pt x="89012" y="187209"/>
                <a:pt x="96506" y="164888"/>
                <a:pt x="113351" y="154781"/>
              </a:cubicBezTo>
              <a:cubicBezTo>
                <a:pt x="123273" y="148828"/>
                <a:pt x="133701" y="143647"/>
                <a:pt x="143116" y="136922"/>
              </a:cubicBezTo>
              <a:cubicBezTo>
                <a:pt x="147683" y="133659"/>
                <a:pt x="150640" y="128521"/>
                <a:pt x="155023" y="125015"/>
              </a:cubicBezTo>
              <a:cubicBezTo>
                <a:pt x="162895" y="118717"/>
                <a:pt x="198469" y="97340"/>
                <a:pt x="202648" y="95250"/>
              </a:cubicBezTo>
              <a:cubicBezTo>
                <a:pt x="222594" y="85277"/>
                <a:pt x="257110" y="85229"/>
                <a:pt x="274085" y="83343"/>
              </a:cubicBezTo>
              <a:cubicBezTo>
                <a:pt x="278054" y="77390"/>
                <a:pt x="282791" y="71883"/>
                <a:pt x="285991" y="65484"/>
              </a:cubicBezTo>
              <a:cubicBezTo>
                <a:pt x="288797" y="59871"/>
                <a:pt x="289741" y="53500"/>
                <a:pt x="291944" y="47625"/>
              </a:cubicBezTo>
              <a:cubicBezTo>
                <a:pt x="295696" y="37619"/>
                <a:pt x="299882" y="27781"/>
                <a:pt x="303851" y="17859"/>
              </a:cubicBezTo>
              <a:cubicBezTo>
                <a:pt x="229406" y="-752"/>
                <a:pt x="321963" y="23034"/>
                <a:pt x="262179" y="5953"/>
              </a:cubicBezTo>
              <a:cubicBezTo>
                <a:pt x="254312" y="3705"/>
                <a:pt x="246304" y="1984"/>
                <a:pt x="238366" y="0"/>
              </a:cubicBezTo>
              <a:cubicBezTo>
                <a:pt x="210585" y="1984"/>
                <a:pt x="182684" y="2699"/>
                <a:pt x="155023" y="5953"/>
              </a:cubicBezTo>
              <a:cubicBezTo>
                <a:pt x="148791" y="6686"/>
                <a:pt x="142063" y="7986"/>
                <a:pt x="137163" y="11906"/>
              </a:cubicBezTo>
              <a:cubicBezTo>
                <a:pt x="131576" y="16375"/>
                <a:pt x="130753" y="25185"/>
                <a:pt x="125257" y="29765"/>
              </a:cubicBezTo>
              <a:cubicBezTo>
                <a:pt x="118439" y="35446"/>
                <a:pt x="108666" y="36514"/>
                <a:pt x="101444" y="41672"/>
              </a:cubicBezTo>
              <a:cubicBezTo>
                <a:pt x="63250" y="68954"/>
                <a:pt x="105892" y="53954"/>
                <a:pt x="59773" y="65484"/>
              </a:cubicBezTo>
              <a:cubicBezTo>
                <a:pt x="53820" y="73422"/>
                <a:pt x="48929" y="82281"/>
                <a:pt x="41913" y="89297"/>
              </a:cubicBezTo>
              <a:cubicBezTo>
                <a:pt x="31616" y="99594"/>
                <a:pt x="11915" y="106105"/>
                <a:pt x="241" y="113109"/>
              </a:cubicBezTo>
              <a:cubicBezTo>
                <a:pt x="-2165" y="114553"/>
                <a:pt x="14132" y="110132"/>
                <a:pt x="18101" y="125015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181697</xdr:colOff>
      <xdr:row>8</xdr:row>
      <xdr:rowOff>58723</xdr:rowOff>
    </xdr:from>
    <xdr:to>
      <xdr:col>3</xdr:col>
      <xdr:colOff>357256</xdr:colOff>
      <xdr:row>8</xdr:row>
      <xdr:rowOff>138881</xdr:rowOff>
    </xdr:to>
    <xdr:sp macro="" textlink="">
      <xdr:nvSpPr>
        <xdr:cNvPr id="30" name="Freeform: Shape 29">
          <a:extLst>
            <a:ext uri="{FF2B5EF4-FFF2-40B4-BE49-F238E27FC236}">
              <a16:creationId xmlns:a16="http://schemas.microsoft.com/office/drawing/2014/main" id="{7DE704B6-827B-ED84-5F05-03D42A24B417}"/>
            </a:ext>
          </a:extLst>
        </xdr:cNvPr>
        <xdr:cNvSpPr/>
      </xdr:nvSpPr>
      <xdr:spPr>
        <a:xfrm>
          <a:off x="2003353" y="1582723"/>
          <a:ext cx="175559" cy="80158"/>
        </a:xfrm>
        <a:custGeom>
          <a:avLst/>
          <a:gdLst>
            <a:gd name="connsiteX0" fmla="*/ 14756 w 175559"/>
            <a:gd name="connsiteY0" fmla="*/ 24621 h 80158"/>
            <a:gd name="connsiteX1" fmla="*/ 2850 w 175559"/>
            <a:gd name="connsiteY1" fmla="*/ 54386 h 80158"/>
            <a:gd name="connsiteX2" fmla="*/ 20709 w 175559"/>
            <a:gd name="connsiteY2" fmla="*/ 66293 h 80158"/>
            <a:gd name="connsiteX3" fmla="*/ 157631 w 175559"/>
            <a:gd name="connsiteY3" fmla="*/ 72246 h 80158"/>
            <a:gd name="connsiteX4" fmla="*/ 175491 w 175559"/>
            <a:gd name="connsiteY4" fmla="*/ 78199 h 80158"/>
            <a:gd name="connsiteX5" fmla="*/ 151678 w 175559"/>
            <a:gd name="connsiteY5" fmla="*/ 18668 h 80158"/>
            <a:gd name="connsiteX6" fmla="*/ 133819 w 175559"/>
            <a:gd name="connsiteY6" fmla="*/ 808 h 80158"/>
            <a:gd name="connsiteX7" fmla="*/ 14756 w 175559"/>
            <a:gd name="connsiteY7" fmla="*/ 24621 h 80158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</a:cxnLst>
          <a:rect l="l" t="t" r="r" b="b"/>
          <a:pathLst>
            <a:path w="175559" h="80158">
              <a:moveTo>
                <a:pt x="14756" y="24621"/>
              </a:moveTo>
              <a:cubicBezTo>
                <a:pt x="-7072" y="33551"/>
                <a:pt x="1339" y="43807"/>
                <a:pt x="2850" y="54386"/>
              </a:cubicBezTo>
              <a:cubicBezTo>
                <a:pt x="3862" y="61469"/>
                <a:pt x="13601" y="65473"/>
                <a:pt x="20709" y="66293"/>
              </a:cubicBezTo>
              <a:cubicBezTo>
                <a:pt x="66092" y="71530"/>
                <a:pt x="111990" y="70262"/>
                <a:pt x="157631" y="72246"/>
              </a:cubicBezTo>
              <a:cubicBezTo>
                <a:pt x="163584" y="74230"/>
                <a:pt x="174260" y="84352"/>
                <a:pt x="175491" y="78199"/>
              </a:cubicBezTo>
              <a:cubicBezTo>
                <a:pt x="176846" y="71423"/>
                <a:pt x="157835" y="27288"/>
                <a:pt x="151678" y="18668"/>
              </a:cubicBezTo>
              <a:cubicBezTo>
                <a:pt x="146785" y="11817"/>
                <a:pt x="142153" y="1999"/>
                <a:pt x="133819" y="808"/>
              </a:cubicBezTo>
              <a:cubicBezTo>
                <a:pt x="98459" y="-4244"/>
                <a:pt x="36584" y="15691"/>
                <a:pt x="14756" y="24621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374883</xdr:colOff>
      <xdr:row>7</xdr:row>
      <xdr:rowOff>160734</xdr:rowOff>
    </xdr:from>
    <xdr:to>
      <xdr:col>4</xdr:col>
      <xdr:colOff>53055</xdr:colOff>
      <xdr:row>8</xdr:row>
      <xdr:rowOff>181398</xdr:rowOff>
    </xdr:to>
    <xdr:sp macro="" textlink="">
      <xdr:nvSpPr>
        <xdr:cNvPr id="31" name="Freeform: Shape 30">
          <a:extLst>
            <a:ext uri="{FF2B5EF4-FFF2-40B4-BE49-F238E27FC236}">
              <a16:creationId xmlns:a16="http://schemas.microsoft.com/office/drawing/2014/main" id="{07CDC49B-1F33-8330-4524-7BA4835E5606}"/>
            </a:ext>
          </a:extLst>
        </xdr:cNvPr>
        <xdr:cNvSpPr/>
      </xdr:nvSpPr>
      <xdr:spPr>
        <a:xfrm>
          <a:off x="2196539" y="1494234"/>
          <a:ext cx="285391" cy="211164"/>
        </a:xfrm>
        <a:custGeom>
          <a:avLst/>
          <a:gdLst>
            <a:gd name="connsiteX0" fmla="*/ 29930 w 285391"/>
            <a:gd name="connsiteY0" fmla="*/ 101203 h 211164"/>
            <a:gd name="connsiteX1" fmla="*/ 77555 w 285391"/>
            <a:gd name="connsiteY1" fmla="*/ 130969 h 211164"/>
            <a:gd name="connsiteX2" fmla="*/ 125180 w 285391"/>
            <a:gd name="connsiteY2" fmla="*/ 166688 h 211164"/>
            <a:gd name="connsiteX3" fmla="*/ 143039 w 285391"/>
            <a:gd name="connsiteY3" fmla="*/ 184547 h 211164"/>
            <a:gd name="connsiteX4" fmla="*/ 172805 w 285391"/>
            <a:gd name="connsiteY4" fmla="*/ 208360 h 211164"/>
            <a:gd name="connsiteX5" fmla="*/ 279961 w 285391"/>
            <a:gd name="connsiteY5" fmla="*/ 202407 h 211164"/>
            <a:gd name="connsiteX6" fmla="*/ 274008 w 285391"/>
            <a:gd name="connsiteY6" fmla="*/ 154782 h 211164"/>
            <a:gd name="connsiteX7" fmla="*/ 256148 w 285391"/>
            <a:gd name="connsiteY7" fmla="*/ 101203 h 211164"/>
            <a:gd name="connsiteX8" fmla="*/ 232336 w 285391"/>
            <a:gd name="connsiteY8" fmla="*/ 83344 h 211164"/>
            <a:gd name="connsiteX9" fmla="*/ 190664 w 285391"/>
            <a:gd name="connsiteY9" fmla="*/ 41672 h 211164"/>
            <a:gd name="connsiteX10" fmla="*/ 166852 w 285391"/>
            <a:gd name="connsiteY10" fmla="*/ 17860 h 211164"/>
            <a:gd name="connsiteX11" fmla="*/ 148992 w 285391"/>
            <a:gd name="connsiteY11" fmla="*/ 0 h 211164"/>
            <a:gd name="connsiteX12" fmla="*/ 29930 w 285391"/>
            <a:gd name="connsiteY12" fmla="*/ 5953 h 211164"/>
            <a:gd name="connsiteX13" fmla="*/ 12070 w 285391"/>
            <a:gd name="connsiteY13" fmla="*/ 11907 h 211164"/>
            <a:gd name="connsiteX14" fmla="*/ 164 w 285391"/>
            <a:gd name="connsiteY14" fmla="*/ 41672 h 211164"/>
            <a:gd name="connsiteX15" fmla="*/ 29930 w 285391"/>
            <a:gd name="connsiteY15" fmla="*/ 101203 h 21116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</a:cxnLst>
          <a:rect l="l" t="t" r="r" b="b"/>
          <a:pathLst>
            <a:path w="285391" h="211164">
              <a:moveTo>
                <a:pt x="29930" y="101203"/>
              </a:moveTo>
              <a:cubicBezTo>
                <a:pt x="42829" y="116086"/>
                <a:pt x="70898" y="125144"/>
                <a:pt x="77555" y="130969"/>
              </a:cubicBezTo>
              <a:cubicBezTo>
                <a:pt x="119652" y="167804"/>
                <a:pt x="90478" y="155121"/>
                <a:pt x="125180" y="166688"/>
              </a:cubicBezTo>
              <a:cubicBezTo>
                <a:pt x="131133" y="172641"/>
                <a:pt x="136571" y="179157"/>
                <a:pt x="143039" y="184547"/>
              </a:cubicBezTo>
              <a:cubicBezTo>
                <a:pt x="188098" y="222096"/>
                <a:pt x="138164" y="173719"/>
                <a:pt x="172805" y="208360"/>
              </a:cubicBezTo>
              <a:cubicBezTo>
                <a:pt x="208524" y="206376"/>
                <a:pt x="248345" y="219145"/>
                <a:pt x="279961" y="202407"/>
              </a:cubicBezTo>
              <a:cubicBezTo>
                <a:pt x="294100" y="194921"/>
                <a:pt x="276441" y="170595"/>
                <a:pt x="274008" y="154782"/>
              </a:cubicBezTo>
              <a:cubicBezTo>
                <a:pt x="271405" y="137864"/>
                <a:pt x="268115" y="115165"/>
                <a:pt x="256148" y="101203"/>
              </a:cubicBezTo>
              <a:cubicBezTo>
                <a:pt x="249691" y="93670"/>
                <a:pt x="239677" y="90018"/>
                <a:pt x="232336" y="83344"/>
              </a:cubicBezTo>
              <a:cubicBezTo>
                <a:pt x="217800" y="70130"/>
                <a:pt x="204555" y="55563"/>
                <a:pt x="190664" y="41672"/>
              </a:cubicBezTo>
              <a:lnTo>
                <a:pt x="166852" y="17860"/>
              </a:lnTo>
              <a:lnTo>
                <a:pt x="148992" y="0"/>
              </a:lnTo>
              <a:cubicBezTo>
                <a:pt x="109305" y="1984"/>
                <a:pt x="69518" y="2510"/>
                <a:pt x="29930" y="5953"/>
              </a:cubicBezTo>
              <a:cubicBezTo>
                <a:pt x="23678" y="6497"/>
                <a:pt x="16087" y="7086"/>
                <a:pt x="12070" y="11907"/>
              </a:cubicBezTo>
              <a:cubicBezTo>
                <a:pt x="5229" y="20116"/>
                <a:pt x="2076" y="31158"/>
                <a:pt x="164" y="41672"/>
              </a:cubicBezTo>
              <a:cubicBezTo>
                <a:pt x="-1966" y="53386"/>
                <a:pt x="17031" y="86320"/>
                <a:pt x="29930" y="101203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500063</xdr:colOff>
      <xdr:row>7</xdr:row>
      <xdr:rowOff>89297</xdr:rowOff>
    </xdr:from>
    <xdr:to>
      <xdr:col>4</xdr:col>
      <xdr:colOff>166689</xdr:colOff>
      <xdr:row>8</xdr:row>
      <xdr:rowOff>148828</xdr:rowOff>
    </xdr:to>
    <xdr:sp macro="" textlink="">
      <xdr:nvSpPr>
        <xdr:cNvPr id="32" name="Freeform: Shape 31">
          <a:extLst>
            <a:ext uri="{FF2B5EF4-FFF2-40B4-BE49-F238E27FC236}">
              <a16:creationId xmlns:a16="http://schemas.microsoft.com/office/drawing/2014/main" id="{B6DD5C6C-168C-AD24-11E0-878DC9856130}"/>
            </a:ext>
          </a:extLst>
        </xdr:cNvPr>
        <xdr:cNvSpPr/>
      </xdr:nvSpPr>
      <xdr:spPr>
        <a:xfrm>
          <a:off x="2321719" y="1422797"/>
          <a:ext cx="273845" cy="250031"/>
        </a:xfrm>
        <a:custGeom>
          <a:avLst/>
          <a:gdLst>
            <a:gd name="connsiteX0" fmla="*/ 5953 w 273845"/>
            <a:gd name="connsiteY0" fmla="*/ 59531 h 250031"/>
            <a:gd name="connsiteX1" fmla="*/ 35718 w 273845"/>
            <a:gd name="connsiteY1" fmla="*/ 65484 h 250031"/>
            <a:gd name="connsiteX2" fmla="*/ 53578 w 273845"/>
            <a:gd name="connsiteY2" fmla="*/ 71437 h 250031"/>
            <a:gd name="connsiteX3" fmla="*/ 95250 w 273845"/>
            <a:gd name="connsiteY3" fmla="*/ 119062 h 250031"/>
            <a:gd name="connsiteX4" fmla="*/ 119062 w 273845"/>
            <a:gd name="connsiteY4" fmla="*/ 154781 h 250031"/>
            <a:gd name="connsiteX5" fmla="*/ 172640 w 273845"/>
            <a:gd name="connsiteY5" fmla="*/ 172640 h 250031"/>
            <a:gd name="connsiteX6" fmla="*/ 190500 w 273845"/>
            <a:gd name="connsiteY6" fmla="*/ 190500 h 250031"/>
            <a:gd name="connsiteX7" fmla="*/ 214312 w 273845"/>
            <a:gd name="connsiteY7" fmla="*/ 238125 h 250031"/>
            <a:gd name="connsiteX8" fmla="*/ 238125 w 273845"/>
            <a:gd name="connsiteY8" fmla="*/ 244078 h 250031"/>
            <a:gd name="connsiteX9" fmla="*/ 267890 w 273845"/>
            <a:gd name="connsiteY9" fmla="*/ 250031 h 250031"/>
            <a:gd name="connsiteX10" fmla="*/ 273843 w 273845"/>
            <a:gd name="connsiteY10" fmla="*/ 226219 h 250031"/>
            <a:gd name="connsiteX11" fmla="*/ 267890 w 273845"/>
            <a:gd name="connsiteY11" fmla="*/ 130969 h 250031"/>
            <a:gd name="connsiteX12" fmla="*/ 232172 w 273845"/>
            <a:gd name="connsiteY12" fmla="*/ 101203 h 250031"/>
            <a:gd name="connsiteX13" fmla="*/ 196453 w 273845"/>
            <a:gd name="connsiteY13" fmla="*/ 77390 h 250031"/>
            <a:gd name="connsiteX14" fmla="*/ 178593 w 273845"/>
            <a:gd name="connsiteY14" fmla="*/ 65484 h 250031"/>
            <a:gd name="connsiteX15" fmla="*/ 148828 w 273845"/>
            <a:gd name="connsiteY15" fmla="*/ 41672 h 250031"/>
            <a:gd name="connsiteX16" fmla="*/ 136922 w 273845"/>
            <a:gd name="connsiteY16" fmla="*/ 23812 h 250031"/>
            <a:gd name="connsiteX17" fmla="*/ 107156 w 273845"/>
            <a:gd name="connsiteY17" fmla="*/ 11906 h 250031"/>
            <a:gd name="connsiteX18" fmla="*/ 71437 w 273845"/>
            <a:gd name="connsiteY18" fmla="*/ 0 h 250031"/>
            <a:gd name="connsiteX19" fmla="*/ 47625 w 273845"/>
            <a:gd name="connsiteY19" fmla="*/ 11906 h 250031"/>
            <a:gd name="connsiteX20" fmla="*/ 0 w 273845"/>
            <a:gd name="connsiteY20" fmla="*/ 35719 h 250031"/>
            <a:gd name="connsiteX21" fmla="*/ 5953 w 273845"/>
            <a:gd name="connsiteY21" fmla="*/ 59531 h 25003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</a:cxnLst>
          <a:rect l="l" t="t" r="r" b="b"/>
          <a:pathLst>
            <a:path w="273845" h="250031">
              <a:moveTo>
                <a:pt x="5953" y="59531"/>
              </a:moveTo>
              <a:cubicBezTo>
                <a:pt x="15875" y="61515"/>
                <a:pt x="25902" y="63030"/>
                <a:pt x="35718" y="65484"/>
              </a:cubicBezTo>
              <a:cubicBezTo>
                <a:pt x="41806" y="67006"/>
                <a:pt x="49141" y="67000"/>
                <a:pt x="53578" y="71437"/>
              </a:cubicBezTo>
              <a:cubicBezTo>
                <a:pt x="137776" y="155635"/>
                <a:pt x="9672" y="54882"/>
                <a:pt x="95250" y="119062"/>
              </a:cubicBezTo>
              <a:cubicBezTo>
                <a:pt x="103187" y="130968"/>
                <a:pt x="105487" y="150256"/>
                <a:pt x="119062" y="154781"/>
              </a:cubicBezTo>
              <a:lnTo>
                <a:pt x="172640" y="172640"/>
              </a:lnTo>
              <a:cubicBezTo>
                <a:pt x="178593" y="178593"/>
                <a:pt x="185830" y="183495"/>
                <a:pt x="190500" y="190500"/>
              </a:cubicBezTo>
              <a:cubicBezTo>
                <a:pt x="208139" y="216958"/>
                <a:pt x="178423" y="207363"/>
                <a:pt x="214312" y="238125"/>
              </a:cubicBezTo>
              <a:cubicBezTo>
                <a:pt x="220524" y="243450"/>
                <a:pt x="230138" y="242303"/>
                <a:pt x="238125" y="244078"/>
              </a:cubicBezTo>
              <a:cubicBezTo>
                <a:pt x="248002" y="246273"/>
                <a:pt x="257968" y="248047"/>
                <a:pt x="267890" y="250031"/>
              </a:cubicBezTo>
              <a:cubicBezTo>
                <a:pt x="269874" y="242094"/>
                <a:pt x="273843" y="234401"/>
                <a:pt x="273843" y="226219"/>
              </a:cubicBezTo>
              <a:cubicBezTo>
                <a:pt x="273843" y="194407"/>
                <a:pt x="274129" y="162163"/>
                <a:pt x="267890" y="130969"/>
              </a:cubicBezTo>
              <a:cubicBezTo>
                <a:pt x="261950" y="101266"/>
                <a:pt x="249525" y="110844"/>
                <a:pt x="232172" y="101203"/>
              </a:cubicBezTo>
              <a:cubicBezTo>
                <a:pt x="219663" y="94254"/>
                <a:pt x="208359" y="85328"/>
                <a:pt x="196453" y="77390"/>
              </a:cubicBezTo>
              <a:cubicBezTo>
                <a:pt x="190500" y="73421"/>
                <a:pt x="184180" y="69954"/>
                <a:pt x="178593" y="65484"/>
              </a:cubicBezTo>
              <a:cubicBezTo>
                <a:pt x="168671" y="57547"/>
                <a:pt x="157812" y="50657"/>
                <a:pt x="148828" y="41672"/>
              </a:cubicBezTo>
              <a:cubicBezTo>
                <a:pt x="143769" y="36613"/>
                <a:pt x="142744" y="27971"/>
                <a:pt x="136922" y="23812"/>
              </a:cubicBezTo>
              <a:cubicBezTo>
                <a:pt x="128226" y="17601"/>
                <a:pt x="117199" y="15558"/>
                <a:pt x="107156" y="11906"/>
              </a:cubicBezTo>
              <a:cubicBezTo>
                <a:pt x="95361" y="7617"/>
                <a:pt x="71437" y="0"/>
                <a:pt x="71437" y="0"/>
              </a:cubicBezTo>
              <a:cubicBezTo>
                <a:pt x="63500" y="3969"/>
                <a:pt x="55934" y="8790"/>
                <a:pt x="47625" y="11906"/>
              </a:cubicBezTo>
              <a:cubicBezTo>
                <a:pt x="17512" y="23198"/>
                <a:pt x="26325" y="9393"/>
                <a:pt x="0" y="35719"/>
              </a:cubicBezTo>
              <a:lnTo>
                <a:pt x="5953" y="59531"/>
              </a:ln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38810</xdr:colOff>
      <xdr:row>7</xdr:row>
      <xdr:rowOff>2582</xdr:rowOff>
    </xdr:from>
    <xdr:to>
      <xdr:col>4</xdr:col>
      <xdr:colOff>339328</xdr:colOff>
      <xdr:row>8</xdr:row>
      <xdr:rowOff>130969</xdr:rowOff>
    </xdr:to>
    <xdr:sp macro="" textlink="">
      <xdr:nvSpPr>
        <xdr:cNvPr id="33" name="Freeform: Shape 32">
          <a:extLst>
            <a:ext uri="{FF2B5EF4-FFF2-40B4-BE49-F238E27FC236}">
              <a16:creationId xmlns:a16="http://schemas.microsoft.com/office/drawing/2014/main" id="{7564F27A-2AD1-BA18-3229-E593D1837C25}"/>
            </a:ext>
          </a:extLst>
        </xdr:cNvPr>
        <xdr:cNvSpPr/>
      </xdr:nvSpPr>
      <xdr:spPr>
        <a:xfrm>
          <a:off x="2467685" y="1336082"/>
          <a:ext cx="300518" cy="318887"/>
        </a:xfrm>
        <a:custGeom>
          <a:avLst/>
          <a:gdLst>
            <a:gd name="connsiteX0" fmla="*/ 2862 w 300518"/>
            <a:gd name="connsiteY0" fmla="*/ 116480 h 318887"/>
            <a:gd name="connsiteX1" fmla="*/ 56440 w 300518"/>
            <a:gd name="connsiteY1" fmla="*/ 158152 h 318887"/>
            <a:gd name="connsiteX2" fmla="*/ 74299 w 300518"/>
            <a:gd name="connsiteY2" fmla="*/ 170059 h 318887"/>
            <a:gd name="connsiteX3" fmla="*/ 115971 w 300518"/>
            <a:gd name="connsiteY3" fmla="*/ 223637 h 318887"/>
            <a:gd name="connsiteX4" fmla="*/ 139784 w 300518"/>
            <a:gd name="connsiteY4" fmla="*/ 265309 h 318887"/>
            <a:gd name="connsiteX5" fmla="*/ 145737 w 300518"/>
            <a:gd name="connsiteY5" fmla="*/ 283168 h 318887"/>
            <a:gd name="connsiteX6" fmla="*/ 151690 w 300518"/>
            <a:gd name="connsiteY6" fmla="*/ 306980 h 318887"/>
            <a:gd name="connsiteX7" fmla="*/ 169549 w 300518"/>
            <a:gd name="connsiteY7" fmla="*/ 318887 h 318887"/>
            <a:gd name="connsiteX8" fmla="*/ 223127 w 300518"/>
            <a:gd name="connsiteY8" fmla="*/ 295074 h 318887"/>
            <a:gd name="connsiteX9" fmla="*/ 240987 w 300518"/>
            <a:gd name="connsiteY9" fmla="*/ 277215 h 318887"/>
            <a:gd name="connsiteX10" fmla="*/ 258846 w 300518"/>
            <a:gd name="connsiteY10" fmla="*/ 271262 h 318887"/>
            <a:gd name="connsiteX11" fmla="*/ 300518 w 300518"/>
            <a:gd name="connsiteY11" fmla="*/ 259355 h 318887"/>
            <a:gd name="connsiteX12" fmla="*/ 276706 w 300518"/>
            <a:gd name="connsiteY12" fmla="*/ 193871 h 318887"/>
            <a:gd name="connsiteX13" fmla="*/ 270752 w 300518"/>
            <a:gd name="connsiteY13" fmla="*/ 170059 h 318887"/>
            <a:gd name="connsiteX14" fmla="*/ 258846 w 300518"/>
            <a:gd name="connsiteY14" fmla="*/ 140293 h 318887"/>
            <a:gd name="connsiteX15" fmla="*/ 252893 w 300518"/>
            <a:gd name="connsiteY15" fmla="*/ 92668 h 318887"/>
            <a:gd name="connsiteX16" fmla="*/ 246940 w 300518"/>
            <a:gd name="connsiteY16" fmla="*/ 9324 h 318887"/>
            <a:gd name="connsiteX17" fmla="*/ 175502 w 300518"/>
            <a:gd name="connsiteY17" fmla="*/ 3371 h 318887"/>
            <a:gd name="connsiteX18" fmla="*/ 98112 w 300518"/>
            <a:gd name="connsiteY18" fmla="*/ 9324 h 318887"/>
            <a:gd name="connsiteX19" fmla="*/ 68346 w 300518"/>
            <a:gd name="connsiteY19" fmla="*/ 33137 h 318887"/>
            <a:gd name="connsiteX20" fmla="*/ 8815 w 300518"/>
            <a:gd name="connsiteY20" fmla="*/ 74809 h 318887"/>
            <a:gd name="connsiteX21" fmla="*/ 2862 w 300518"/>
            <a:gd name="connsiteY21" fmla="*/ 116480 h 31888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</a:cxnLst>
          <a:rect l="l" t="t" r="r" b="b"/>
          <a:pathLst>
            <a:path w="300518" h="318887">
              <a:moveTo>
                <a:pt x="2862" y="116480"/>
              </a:moveTo>
              <a:cubicBezTo>
                <a:pt x="10799" y="130370"/>
                <a:pt x="37615" y="145601"/>
                <a:pt x="56440" y="158152"/>
              </a:cubicBezTo>
              <a:cubicBezTo>
                <a:pt x="62393" y="162121"/>
                <a:pt x="69486" y="164765"/>
                <a:pt x="74299" y="170059"/>
              </a:cubicBezTo>
              <a:cubicBezTo>
                <a:pt x="89518" y="186801"/>
                <a:pt x="103421" y="204812"/>
                <a:pt x="115971" y="223637"/>
              </a:cubicBezTo>
              <a:cubicBezTo>
                <a:pt x="127928" y="241572"/>
                <a:pt x="130721" y="244162"/>
                <a:pt x="139784" y="265309"/>
              </a:cubicBezTo>
              <a:cubicBezTo>
                <a:pt x="142256" y="271077"/>
                <a:pt x="144013" y="277134"/>
                <a:pt x="145737" y="283168"/>
              </a:cubicBezTo>
              <a:cubicBezTo>
                <a:pt x="147985" y="291035"/>
                <a:pt x="147152" y="300172"/>
                <a:pt x="151690" y="306980"/>
              </a:cubicBezTo>
              <a:cubicBezTo>
                <a:pt x="155659" y="312933"/>
                <a:pt x="163596" y="314918"/>
                <a:pt x="169549" y="318887"/>
              </a:cubicBezTo>
              <a:cubicBezTo>
                <a:pt x="187408" y="310949"/>
                <a:pt x="206245" y="304922"/>
                <a:pt x="223127" y="295074"/>
              </a:cubicBezTo>
              <a:cubicBezTo>
                <a:pt x="230399" y="290832"/>
                <a:pt x="233982" y="281885"/>
                <a:pt x="240987" y="277215"/>
              </a:cubicBezTo>
              <a:cubicBezTo>
                <a:pt x="246208" y="273734"/>
                <a:pt x="252812" y="272986"/>
                <a:pt x="258846" y="271262"/>
              </a:cubicBezTo>
              <a:cubicBezTo>
                <a:pt x="311145" y="256320"/>
                <a:pt x="257719" y="273624"/>
                <a:pt x="300518" y="259355"/>
              </a:cubicBezTo>
              <a:cubicBezTo>
                <a:pt x="288552" y="199527"/>
                <a:pt x="303565" y="261018"/>
                <a:pt x="276706" y="193871"/>
              </a:cubicBezTo>
              <a:cubicBezTo>
                <a:pt x="273667" y="186275"/>
                <a:pt x="273339" y="177821"/>
                <a:pt x="270752" y="170059"/>
              </a:cubicBezTo>
              <a:cubicBezTo>
                <a:pt x="267373" y="159921"/>
                <a:pt x="262815" y="150215"/>
                <a:pt x="258846" y="140293"/>
              </a:cubicBezTo>
              <a:cubicBezTo>
                <a:pt x="256862" y="124418"/>
                <a:pt x="254341" y="108601"/>
                <a:pt x="252893" y="92668"/>
              </a:cubicBezTo>
              <a:cubicBezTo>
                <a:pt x="250371" y="64930"/>
                <a:pt x="265181" y="30372"/>
                <a:pt x="246940" y="9324"/>
              </a:cubicBezTo>
              <a:cubicBezTo>
                <a:pt x="231290" y="-8733"/>
                <a:pt x="199315" y="5355"/>
                <a:pt x="175502" y="3371"/>
              </a:cubicBezTo>
              <a:cubicBezTo>
                <a:pt x="149705" y="5355"/>
                <a:pt x="123542" y="4556"/>
                <a:pt x="98112" y="9324"/>
              </a:cubicBezTo>
              <a:cubicBezTo>
                <a:pt x="85158" y="11753"/>
                <a:pt x="77799" y="26047"/>
                <a:pt x="68346" y="33137"/>
              </a:cubicBezTo>
              <a:cubicBezTo>
                <a:pt x="60555" y="38980"/>
                <a:pt x="18986" y="64638"/>
                <a:pt x="8815" y="74809"/>
              </a:cubicBezTo>
              <a:cubicBezTo>
                <a:pt x="5678" y="77947"/>
                <a:pt x="-5075" y="102590"/>
                <a:pt x="2862" y="116480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225324</xdr:colOff>
      <xdr:row>6</xdr:row>
      <xdr:rowOff>119062</xdr:rowOff>
    </xdr:from>
    <xdr:to>
      <xdr:col>4</xdr:col>
      <xdr:colOff>446484</xdr:colOff>
      <xdr:row>8</xdr:row>
      <xdr:rowOff>17859</xdr:rowOff>
    </xdr:to>
    <xdr:sp macro="" textlink="">
      <xdr:nvSpPr>
        <xdr:cNvPr id="34" name="Freeform: Shape 33">
          <a:extLst>
            <a:ext uri="{FF2B5EF4-FFF2-40B4-BE49-F238E27FC236}">
              <a16:creationId xmlns:a16="http://schemas.microsoft.com/office/drawing/2014/main" id="{278F1DD8-B691-2E13-445F-F01868858EB5}"/>
            </a:ext>
          </a:extLst>
        </xdr:cNvPr>
        <xdr:cNvSpPr/>
      </xdr:nvSpPr>
      <xdr:spPr>
        <a:xfrm>
          <a:off x="2654199" y="1262062"/>
          <a:ext cx="221160" cy="279797"/>
        </a:xfrm>
        <a:custGeom>
          <a:avLst/>
          <a:gdLst>
            <a:gd name="connsiteX0" fmla="*/ 895 w 221160"/>
            <a:gd name="connsiteY0" fmla="*/ 41672 h 279797"/>
            <a:gd name="connsiteX1" fmla="*/ 66379 w 221160"/>
            <a:gd name="connsiteY1" fmla="*/ 35719 h 279797"/>
            <a:gd name="connsiteX2" fmla="*/ 84238 w 221160"/>
            <a:gd name="connsiteY2" fmla="*/ 17860 h 279797"/>
            <a:gd name="connsiteX3" fmla="*/ 131863 w 221160"/>
            <a:gd name="connsiteY3" fmla="*/ 0 h 279797"/>
            <a:gd name="connsiteX4" fmla="*/ 167582 w 221160"/>
            <a:gd name="connsiteY4" fmla="*/ 5954 h 279797"/>
            <a:gd name="connsiteX5" fmla="*/ 179488 w 221160"/>
            <a:gd name="connsiteY5" fmla="*/ 41672 h 279797"/>
            <a:gd name="connsiteX6" fmla="*/ 191395 w 221160"/>
            <a:gd name="connsiteY6" fmla="*/ 77391 h 279797"/>
            <a:gd name="connsiteX7" fmla="*/ 209254 w 221160"/>
            <a:gd name="connsiteY7" fmla="*/ 125016 h 279797"/>
            <a:gd name="connsiteX8" fmla="*/ 221160 w 221160"/>
            <a:gd name="connsiteY8" fmla="*/ 142875 h 279797"/>
            <a:gd name="connsiteX9" fmla="*/ 185442 w 221160"/>
            <a:gd name="connsiteY9" fmla="*/ 255985 h 279797"/>
            <a:gd name="connsiteX10" fmla="*/ 149723 w 221160"/>
            <a:gd name="connsiteY10" fmla="*/ 261938 h 279797"/>
            <a:gd name="connsiteX11" fmla="*/ 131863 w 221160"/>
            <a:gd name="connsiteY11" fmla="*/ 279797 h 279797"/>
            <a:gd name="connsiteX12" fmla="*/ 125910 w 221160"/>
            <a:gd name="connsiteY12" fmla="*/ 261938 h 279797"/>
            <a:gd name="connsiteX13" fmla="*/ 108051 w 221160"/>
            <a:gd name="connsiteY13" fmla="*/ 142875 h 279797"/>
            <a:gd name="connsiteX14" fmla="*/ 84238 w 221160"/>
            <a:gd name="connsiteY14" fmla="*/ 125016 h 279797"/>
            <a:gd name="connsiteX15" fmla="*/ 36613 w 221160"/>
            <a:gd name="connsiteY15" fmla="*/ 89297 h 279797"/>
            <a:gd name="connsiteX16" fmla="*/ 895 w 221160"/>
            <a:gd name="connsiteY16" fmla="*/ 41672 h 279797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</a:cxnLst>
          <a:rect l="l" t="t" r="r" b="b"/>
          <a:pathLst>
            <a:path w="221160" h="279797">
              <a:moveTo>
                <a:pt x="895" y="41672"/>
              </a:moveTo>
              <a:cubicBezTo>
                <a:pt x="5856" y="32742"/>
                <a:pt x="45304" y="41740"/>
                <a:pt x="66379" y="35719"/>
              </a:cubicBezTo>
              <a:cubicBezTo>
                <a:pt x="74474" y="33406"/>
                <a:pt x="77770" y="23250"/>
                <a:pt x="84238" y="17860"/>
              </a:cubicBezTo>
              <a:cubicBezTo>
                <a:pt x="103600" y="1725"/>
                <a:pt x="104864" y="5401"/>
                <a:pt x="131863" y="0"/>
              </a:cubicBezTo>
              <a:cubicBezTo>
                <a:pt x="143769" y="1985"/>
                <a:pt x="158498" y="-1995"/>
                <a:pt x="167582" y="5954"/>
              </a:cubicBezTo>
              <a:cubicBezTo>
                <a:pt x="177027" y="14218"/>
                <a:pt x="175519" y="29766"/>
                <a:pt x="179488" y="41672"/>
              </a:cubicBezTo>
              <a:lnTo>
                <a:pt x="191395" y="77391"/>
              </a:lnTo>
              <a:cubicBezTo>
                <a:pt x="196547" y="92847"/>
                <a:pt x="202137" y="110781"/>
                <a:pt x="209254" y="125016"/>
              </a:cubicBezTo>
              <a:cubicBezTo>
                <a:pt x="212454" y="131415"/>
                <a:pt x="217191" y="136922"/>
                <a:pt x="221160" y="142875"/>
              </a:cubicBezTo>
              <a:cubicBezTo>
                <a:pt x="213276" y="209887"/>
                <a:pt x="238314" y="240124"/>
                <a:pt x="185442" y="255985"/>
              </a:cubicBezTo>
              <a:cubicBezTo>
                <a:pt x="173880" y="259453"/>
                <a:pt x="161629" y="259954"/>
                <a:pt x="149723" y="261938"/>
              </a:cubicBezTo>
              <a:cubicBezTo>
                <a:pt x="143770" y="267891"/>
                <a:pt x="140282" y="279797"/>
                <a:pt x="131863" y="279797"/>
              </a:cubicBezTo>
              <a:cubicBezTo>
                <a:pt x="125588" y="279797"/>
                <a:pt x="126985" y="268120"/>
                <a:pt x="125910" y="261938"/>
              </a:cubicBezTo>
              <a:cubicBezTo>
                <a:pt x="119034" y="222400"/>
                <a:pt x="119736" y="181268"/>
                <a:pt x="108051" y="142875"/>
              </a:cubicBezTo>
              <a:cubicBezTo>
                <a:pt x="105162" y="133383"/>
                <a:pt x="91771" y="131473"/>
                <a:pt x="84238" y="125016"/>
              </a:cubicBezTo>
              <a:cubicBezTo>
                <a:pt x="55314" y="100224"/>
                <a:pt x="77561" y="109771"/>
                <a:pt x="36613" y="89297"/>
              </a:cubicBezTo>
              <a:cubicBezTo>
                <a:pt x="12092" y="77036"/>
                <a:pt x="-4066" y="50602"/>
                <a:pt x="895" y="41672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396461</xdr:colOff>
      <xdr:row>6</xdr:row>
      <xdr:rowOff>59531</xdr:rowOff>
    </xdr:from>
    <xdr:to>
      <xdr:col>5</xdr:col>
      <xdr:colOff>35718</xdr:colOff>
      <xdr:row>7</xdr:row>
      <xdr:rowOff>154803</xdr:rowOff>
    </xdr:to>
    <xdr:sp macro="" textlink="">
      <xdr:nvSpPr>
        <xdr:cNvPr id="35" name="Freeform: Shape 34">
          <a:extLst>
            <a:ext uri="{FF2B5EF4-FFF2-40B4-BE49-F238E27FC236}">
              <a16:creationId xmlns:a16="http://schemas.microsoft.com/office/drawing/2014/main" id="{196D164F-E875-B7EF-8BD9-E7C7A53BEC59}"/>
            </a:ext>
          </a:extLst>
        </xdr:cNvPr>
        <xdr:cNvSpPr/>
      </xdr:nvSpPr>
      <xdr:spPr>
        <a:xfrm>
          <a:off x="2825336" y="1202531"/>
          <a:ext cx="246476" cy="285772"/>
        </a:xfrm>
        <a:custGeom>
          <a:avLst/>
          <a:gdLst>
            <a:gd name="connsiteX0" fmla="*/ 8351 w 246476"/>
            <a:gd name="connsiteY0" fmla="*/ 41672 h 285772"/>
            <a:gd name="connsiteX1" fmla="*/ 50023 w 246476"/>
            <a:gd name="connsiteY1" fmla="*/ 89297 h 285772"/>
            <a:gd name="connsiteX2" fmla="*/ 61930 w 246476"/>
            <a:gd name="connsiteY2" fmla="*/ 190500 h 285772"/>
            <a:gd name="connsiteX3" fmla="*/ 73836 w 246476"/>
            <a:gd name="connsiteY3" fmla="*/ 226219 h 285772"/>
            <a:gd name="connsiteX4" fmla="*/ 91695 w 246476"/>
            <a:gd name="connsiteY4" fmla="*/ 261938 h 285772"/>
            <a:gd name="connsiteX5" fmla="*/ 115508 w 246476"/>
            <a:gd name="connsiteY5" fmla="*/ 267891 h 285772"/>
            <a:gd name="connsiteX6" fmla="*/ 157180 w 246476"/>
            <a:gd name="connsiteY6" fmla="*/ 285750 h 285772"/>
            <a:gd name="connsiteX7" fmla="*/ 198851 w 246476"/>
            <a:gd name="connsiteY7" fmla="*/ 273844 h 285772"/>
            <a:gd name="connsiteX8" fmla="*/ 204805 w 246476"/>
            <a:gd name="connsiteY8" fmla="*/ 196453 h 285772"/>
            <a:gd name="connsiteX9" fmla="*/ 216711 w 246476"/>
            <a:gd name="connsiteY9" fmla="*/ 178594 h 285772"/>
            <a:gd name="connsiteX10" fmla="*/ 246476 w 246476"/>
            <a:gd name="connsiteY10" fmla="*/ 148828 h 285772"/>
            <a:gd name="connsiteX11" fmla="*/ 240523 w 246476"/>
            <a:gd name="connsiteY11" fmla="*/ 89297 h 285772"/>
            <a:gd name="connsiteX12" fmla="*/ 228617 w 246476"/>
            <a:gd name="connsiteY12" fmla="*/ 71438 h 285772"/>
            <a:gd name="connsiteX13" fmla="*/ 210758 w 246476"/>
            <a:gd name="connsiteY13" fmla="*/ 59531 h 285772"/>
            <a:gd name="connsiteX14" fmla="*/ 180992 w 246476"/>
            <a:gd name="connsiteY14" fmla="*/ 41672 h 285772"/>
            <a:gd name="connsiteX15" fmla="*/ 151226 w 246476"/>
            <a:gd name="connsiteY15" fmla="*/ 17860 h 285772"/>
            <a:gd name="connsiteX16" fmla="*/ 139320 w 246476"/>
            <a:gd name="connsiteY16" fmla="*/ 5953 h 285772"/>
            <a:gd name="connsiteX17" fmla="*/ 103601 w 246476"/>
            <a:gd name="connsiteY17" fmla="*/ 0 h 285772"/>
            <a:gd name="connsiteX18" fmla="*/ 14305 w 246476"/>
            <a:gd name="connsiteY18" fmla="*/ 5953 h 285772"/>
            <a:gd name="connsiteX19" fmla="*/ 2398 w 246476"/>
            <a:gd name="connsiteY19" fmla="*/ 23813 h 285772"/>
            <a:gd name="connsiteX20" fmla="*/ 8351 w 246476"/>
            <a:gd name="connsiteY20" fmla="*/ 41672 h 28577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</a:cxnLst>
          <a:rect l="l" t="t" r="r" b="b"/>
          <a:pathLst>
            <a:path w="246476" h="285772">
              <a:moveTo>
                <a:pt x="8351" y="41672"/>
              </a:moveTo>
              <a:cubicBezTo>
                <a:pt x="16289" y="52586"/>
                <a:pt x="41692" y="61526"/>
                <a:pt x="50023" y="89297"/>
              </a:cubicBezTo>
              <a:cubicBezTo>
                <a:pt x="57525" y="114305"/>
                <a:pt x="58613" y="171702"/>
                <a:pt x="61930" y="190500"/>
              </a:cubicBezTo>
              <a:cubicBezTo>
                <a:pt x="64111" y="202859"/>
                <a:pt x="70230" y="214198"/>
                <a:pt x="73836" y="226219"/>
              </a:cubicBezTo>
              <a:cubicBezTo>
                <a:pt x="78320" y="241165"/>
                <a:pt x="75946" y="254063"/>
                <a:pt x="91695" y="261938"/>
              </a:cubicBezTo>
              <a:cubicBezTo>
                <a:pt x="99013" y="265597"/>
                <a:pt x="107570" y="265907"/>
                <a:pt x="115508" y="267891"/>
              </a:cubicBezTo>
              <a:cubicBezTo>
                <a:pt x="118095" y="269184"/>
                <a:pt x="149879" y="286480"/>
                <a:pt x="157180" y="285750"/>
              </a:cubicBezTo>
              <a:cubicBezTo>
                <a:pt x="171554" y="284313"/>
                <a:pt x="184961" y="277813"/>
                <a:pt x="198851" y="273844"/>
              </a:cubicBezTo>
              <a:cubicBezTo>
                <a:pt x="200836" y="248047"/>
                <a:pt x="200037" y="221883"/>
                <a:pt x="204805" y="196453"/>
              </a:cubicBezTo>
              <a:cubicBezTo>
                <a:pt x="206124" y="189421"/>
                <a:pt x="212000" y="183978"/>
                <a:pt x="216711" y="178594"/>
              </a:cubicBezTo>
              <a:cubicBezTo>
                <a:pt x="225951" y="168034"/>
                <a:pt x="246476" y="148828"/>
                <a:pt x="246476" y="148828"/>
              </a:cubicBezTo>
              <a:cubicBezTo>
                <a:pt x="244492" y="128984"/>
                <a:pt x="245007" y="108729"/>
                <a:pt x="240523" y="89297"/>
              </a:cubicBezTo>
              <a:cubicBezTo>
                <a:pt x="238914" y="82326"/>
                <a:pt x="233676" y="76497"/>
                <a:pt x="228617" y="71438"/>
              </a:cubicBezTo>
              <a:cubicBezTo>
                <a:pt x="223558" y="66379"/>
                <a:pt x="216825" y="63323"/>
                <a:pt x="210758" y="59531"/>
              </a:cubicBezTo>
              <a:cubicBezTo>
                <a:pt x="200946" y="53398"/>
                <a:pt x="190471" y="48307"/>
                <a:pt x="180992" y="41672"/>
              </a:cubicBezTo>
              <a:cubicBezTo>
                <a:pt x="170583" y="34386"/>
                <a:pt x="160873" y="26129"/>
                <a:pt x="151226" y="17860"/>
              </a:cubicBezTo>
              <a:cubicBezTo>
                <a:pt x="146964" y="14207"/>
                <a:pt x="144575" y="7924"/>
                <a:pt x="139320" y="5953"/>
              </a:cubicBezTo>
              <a:cubicBezTo>
                <a:pt x="128018" y="1715"/>
                <a:pt x="115507" y="1984"/>
                <a:pt x="103601" y="0"/>
              </a:cubicBezTo>
              <a:cubicBezTo>
                <a:pt x="73836" y="1984"/>
                <a:pt x="43343" y="-880"/>
                <a:pt x="14305" y="5953"/>
              </a:cubicBezTo>
              <a:cubicBezTo>
                <a:pt x="7340" y="7592"/>
                <a:pt x="7985" y="19343"/>
                <a:pt x="2398" y="23813"/>
              </a:cubicBezTo>
              <a:cubicBezTo>
                <a:pt x="-2502" y="27733"/>
                <a:pt x="413" y="30758"/>
                <a:pt x="8351" y="41672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43442</xdr:colOff>
      <xdr:row>5</xdr:row>
      <xdr:rowOff>80042</xdr:rowOff>
    </xdr:from>
    <xdr:to>
      <xdr:col>5</xdr:col>
      <xdr:colOff>148828</xdr:colOff>
      <xdr:row>5</xdr:row>
      <xdr:rowOff>172641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19EC530B-FB0F-A03D-E842-6B722E40EEAE}"/>
            </a:ext>
          </a:extLst>
        </xdr:cNvPr>
        <xdr:cNvCxnSpPr>
          <a:stCxn id="17" idx="2"/>
        </xdr:cNvCxnSpPr>
      </xdr:nvCxnSpPr>
      <xdr:spPr>
        <a:xfrm>
          <a:off x="3079536" y="1032542"/>
          <a:ext cx="105386" cy="925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510168</xdr:colOff>
      <xdr:row>5</xdr:row>
      <xdr:rowOff>142875</xdr:rowOff>
    </xdr:from>
    <xdr:to>
      <xdr:col>5</xdr:col>
      <xdr:colOff>47625</xdr:colOff>
      <xdr:row>6</xdr:row>
      <xdr:rowOff>77391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1D97B591-866D-24DE-9C4F-A9022A1F5F15}"/>
            </a:ext>
          </a:extLst>
        </xdr:cNvPr>
        <xdr:cNvCxnSpPr>
          <a:stCxn id="16" idx="2"/>
        </xdr:cNvCxnSpPr>
      </xdr:nvCxnSpPr>
      <xdr:spPr>
        <a:xfrm>
          <a:off x="2939043" y="1095375"/>
          <a:ext cx="144676" cy="1250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6"/>
        </a:lnRef>
        <a:fillRef idx="0">
          <a:schemeClr val="accent6"/>
        </a:fillRef>
        <a:effectRef idx="0">
          <a:schemeClr val="accent6"/>
        </a:effectRef>
        <a:fontRef idx="minor">
          <a:schemeClr val="tx1"/>
        </a:fontRef>
      </xdr:style>
    </xdr:cxnSp>
    <xdr:clientData/>
  </xdr:twoCellAnchor>
  <xdr:twoCellAnchor>
    <xdr:from>
      <xdr:col>6</xdr:col>
      <xdr:colOff>20360</xdr:colOff>
      <xdr:row>4</xdr:row>
      <xdr:rowOff>89297</xdr:rowOff>
    </xdr:from>
    <xdr:to>
      <xdr:col>6</xdr:col>
      <xdr:colOff>250069</xdr:colOff>
      <xdr:row>5</xdr:row>
      <xdr:rowOff>119738</xdr:rowOff>
    </xdr:to>
    <xdr:sp macro="" textlink="">
      <xdr:nvSpPr>
        <xdr:cNvPr id="42" name="Freeform: Shape 41">
          <a:extLst>
            <a:ext uri="{FF2B5EF4-FFF2-40B4-BE49-F238E27FC236}">
              <a16:creationId xmlns:a16="http://schemas.microsoft.com/office/drawing/2014/main" id="{4A85FFDA-C186-6A1D-571A-2A4E07ADC3F7}"/>
            </a:ext>
          </a:extLst>
        </xdr:cNvPr>
        <xdr:cNvSpPr/>
      </xdr:nvSpPr>
      <xdr:spPr>
        <a:xfrm>
          <a:off x="3663673" y="851297"/>
          <a:ext cx="229709" cy="220941"/>
        </a:xfrm>
        <a:custGeom>
          <a:avLst/>
          <a:gdLst>
            <a:gd name="connsiteX0" fmla="*/ 45124 w 229709"/>
            <a:gd name="connsiteY0" fmla="*/ 65484 h 220941"/>
            <a:gd name="connsiteX1" fmla="*/ 9405 w 229709"/>
            <a:gd name="connsiteY1" fmla="*/ 136922 h 220941"/>
            <a:gd name="connsiteX2" fmla="*/ 39171 w 229709"/>
            <a:gd name="connsiteY2" fmla="*/ 154781 h 220941"/>
            <a:gd name="connsiteX3" fmla="*/ 98702 w 229709"/>
            <a:gd name="connsiteY3" fmla="*/ 166687 h 220941"/>
            <a:gd name="connsiteX4" fmla="*/ 152280 w 229709"/>
            <a:gd name="connsiteY4" fmla="*/ 220265 h 220941"/>
            <a:gd name="connsiteX5" fmla="*/ 211811 w 229709"/>
            <a:gd name="connsiteY5" fmla="*/ 214312 h 220941"/>
            <a:gd name="connsiteX6" fmla="*/ 229671 w 229709"/>
            <a:gd name="connsiteY6" fmla="*/ 190500 h 220941"/>
            <a:gd name="connsiteX7" fmla="*/ 211811 w 229709"/>
            <a:gd name="connsiteY7" fmla="*/ 101203 h 220941"/>
            <a:gd name="connsiteX8" fmla="*/ 193952 w 229709"/>
            <a:gd name="connsiteY8" fmla="*/ 59531 h 220941"/>
            <a:gd name="connsiteX9" fmla="*/ 187999 w 229709"/>
            <a:gd name="connsiteY9" fmla="*/ 35719 h 220941"/>
            <a:gd name="connsiteX10" fmla="*/ 176093 w 229709"/>
            <a:gd name="connsiteY10" fmla="*/ 0 h 220941"/>
            <a:gd name="connsiteX11" fmla="*/ 152280 w 229709"/>
            <a:gd name="connsiteY11" fmla="*/ 5953 h 220941"/>
            <a:gd name="connsiteX12" fmla="*/ 104655 w 229709"/>
            <a:gd name="connsiteY12" fmla="*/ 29765 h 220941"/>
            <a:gd name="connsiteX13" fmla="*/ 39171 w 229709"/>
            <a:gd name="connsiteY13" fmla="*/ 77390 h 220941"/>
            <a:gd name="connsiteX14" fmla="*/ 45124 w 229709"/>
            <a:gd name="connsiteY14" fmla="*/ 65484 h 22094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</a:cxnLst>
          <a:rect l="l" t="t" r="r" b="b"/>
          <a:pathLst>
            <a:path w="229709" h="220941">
              <a:moveTo>
                <a:pt x="45124" y="65484"/>
              </a:moveTo>
              <a:cubicBezTo>
                <a:pt x="40163" y="75406"/>
                <a:pt x="-23515" y="104002"/>
                <a:pt x="9405" y="136922"/>
              </a:cubicBezTo>
              <a:cubicBezTo>
                <a:pt x="17587" y="145104"/>
                <a:pt x="28194" y="151122"/>
                <a:pt x="39171" y="154781"/>
              </a:cubicBezTo>
              <a:cubicBezTo>
                <a:pt x="58369" y="161180"/>
                <a:pt x="98702" y="166687"/>
                <a:pt x="98702" y="166687"/>
              </a:cubicBezTo>
              <a:cubicBezTo>
                <a:pt x="102333" y="171044"/>
                <a:pt x="136866" y="218063"/>
                <a:pt x="152280" y="220265"/>
              </a:cubicBezTo>
              <a:cubicBezTo>
                <a:pt x="172022" y="223085"/>
                <a:pt x="191967" y="216296"/>
                <a:pt x="211811" y="214312"/>
              </a:cubicBezTo>
              <a:cubicBezTo>
                <a:pt x="217764" y="206375"/>
                <a:pt x="229052" y="200403"/>
                <a:pt x="229671" y="190500"/>
              </a:cubicBezTo>
              <a:cubicBezTo>
                <a:pt x="230358" y="179511"/>
                <a:pt x="221856" y="124643"/>
                <a:pt x="211811" y="101203"/>
              </a:cubicBezTo>
              <a:cubicBezTo>
                <a:pt x="198205" y="69455"/>
                <a:pt x="201929" y="87451"/>
                <a:pt x="193952" y="59531"/>
              </a:cubicBezTo>
              <a:cubicBezTo>
                <a:pt x="191704" y="51664"/>
                <a:pt x="190350" y="43556"/>
                <a:pt x="187999" y="35719"/>
              </a:cubicBezTo>
              <a:cubicBezTo>
                <a:pt x="184393" y="23698"/>
                <a:pt x="176093" y="0"/>
                <a:pt x="176093" y="0"/>
              </a:cubicBezTo>
              <a:cubicBezTo>
                <a:pt x="168155" y="1984"/>
                <a:pt x="159833" y="2806"/>
                <a:pt x="152280" y="5953"/>
              </a:cubicBezTo>
              <a:cubicBezTo>
                <a:pt x="135897" y="12779"/>
                <a:pt x="120530" y="21828"/>
                <a:pt x="104655" y="29765"/>
              </a:cubicBezTo>
              <a:cubicBezTo>
                <a:pt x="72907" y="45639"/>
                <a:pt x="60935" y="46920"/>
                <a:pt x="39171" y="77390"/>
              </a:cubicBezTo>
              <a:cubicBezTo>
                <a:pt x="36864" y="80620"/>
                <a:pt x="50085" y="55562"/>
                <a:pt x="45124" y="65484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201319</xdr:colOff>
      <xdr:row>4</xdr:row>
      <xdr:rowOff>58589</xdr:rowOff>
    </xdr:from>
    <xdr:to>
      <xdr:col>6</xdr:col>
      <xdr:colOff>381239</xdr:colOff>
      <xdr:row>5</xdr:row>
      <xdr:rowOff>148828</xdr:rowOff>
    </xdr:to>
    <xdr:sp macro="" textlink="">
      <xdr:nvSpPr>
        <xdr:cNvPr id="43" name="Freeform: Shape 42">
          <a:extLst>
            <a:ext uri="{FF2B5EF4-FFF2-40B4-BE49-F238E27FC236}">
              <a16:creationId xmlns:a16="http://schemas.microsoft.com/office/drawing/2014/main" id="{F5D58BFC-2CC9-468E-737C-0B93DE87030B}"/>
            </a:ext>
          </a:extLst>
        </xdr:cNvPr>
        <xdr:cNvSpPr/>
      </xdr:nvSpPr>
      <xdr:spPr>
        <a:xfrm>
          <a:off x="3844632" y="820589"/>
          <a:ext cx="179920" cy="280739"/>
        </a:xfrm>
        <a:custGeom>
          <a:avLst/>
          <a:gdLst>
            <a:gd name="connsiteX0" fmla="*/ 1087 w 179920"/>
            <a:gd name="connsiteY0" fmla="*/ 36661 h 280739"/>
            <a:gd name="connsiteX1" fmla="*/ 30852 w 179920"/>
            <a:gd name="connsiteY1" fmla="*/ 108098 h 280739"/>
            <a:gd name="connsiteX2" fmla="*/ 36805 w 179920"/>
            <a:gd name="connsiteY2" fmla="*/ 167630 h 280739"/>
            <a:gd name="connsiteX3" fmla="*/ 54665 w 179920"/>
            <a:gd name="connsiteY3" fmla="*/ 191442 h 280739"/>
            <a:gd name="connsiteX4" fmla="*/ 66571 w 179920"/>
            <a:gd name="connsiteY4" fmla="*/ 209302 h 280739"/>
            <a:gd name="connsiteX5" fmla="*/ 78477 w 179920"/>
            <a:gd name="connsiteY5" fmla="*/ 239067 h 280739"/>
            <a:gd name="connsiteX6" fmla="*/ 96337 w 179920"/>
            <a:gd name="connsiteY6" fmla="*/ 256927 h 280739"/>
            <a:gd name="connsiteX7" fmla="*/ 114196 w 179920"/>
            <a:gd name="connsiteY7" fmla="*/ 268833 h 280739"/>
            <a:gd name="connsiteX8" fmla="*/ 161821 w 179920"/>
            <a:gd name="connsiteY8" fmla="*/ 280739 h 280739"/>
            <a:gd name="connsiteX9" fmla="*/ 179680 w 179920"/>
            <a:gd name="connsiteY9" fmla="*/ 274786 h 280739"/>
            <a:gd name="connsiteX10" fmla="*/ 167774 w 179920"/>
            <a:gd name="connsiteY10" fmla="*/ 209302 h 280739"/>
            <a:gd name="connsiteX11" fmla="*/ 143962 w 179920"/>
            <a:gd name="connsiteY11" fmla="*/ 143817 h 280739"/>
            <a:gd name="connsiteX12" fmla="*/ 143962 w 179920"/>
            <a:gd name="connsiteY12" fmla="*/ 42614 h 280739"/>
            <a:gd name="connsiteX13" fmla="*/ 167774 w 179920"/>
            <a:gd name="connsiteY13" fmla="*/ 24755 h 280739"/>
            <a:gd name="connsiteX14" fmla="*/ 179680 w 179920"/>
            <a:gd name="connsiteY14" fmla="*/ 12848 h 280739"/>
            <a:gd name="connsiteX15" fmla="*/ 143962 w 179920"/>
            <a:gd name="connsiteY15" fmla="*/ 942 h 280739"/>
            <a:gd name="connsiteX16" fmla="*/ 60618 w 179920"/>
            <a:gd name="connsiteY16" fmla="*/ 18802 h 280739"/>
            <a:gd name="connsiteX17" fmla="*/ 1087 w 179920"/>
            <a:gd name="connsiteY17" fmla="*/ 36661 h 28073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</a:cxnLst>
          <a:rect l="l" t="t" r="r" b="b"/>
          <a:pathLst>
            <a:path w="179920" h="280739">
              <a:moveTo>
                <a:pt x="1087" y="36661"/>
              </a:moveTo>
              <a:cubicBezTo>
                <a:pt x="-3874" y="51544"/>
                <a:pt x="8504" y="74575"/>
                <a:pt x="30852" y="108098"/>
              </a:cubicBezTo>
              <a:cubicBezTo>
                <a:pt x="32836" y="127942"/>
                <a:pt x="31326" y="148454"/>
                <a:pt x="36805" y="167630"/>
              </a:cubicBezTo>
              <a:cubicBezTo>
                <a:pt x="39531" y="177170"/>
                <a:pt x="48898" y="183368"/>
                <a:pt x="54665" y="191442"/>
              </a:cubicBezTo>
              <a:cubicBezTo>
                <a:pt x="58824" y="197264"/>
                <a:pt x="63371" y="202902"/>
                <a:pt x="66571" y="209302"/>
              </a:cubicBezTo>
              <a:cubicBezTo>
                <a:pt x="71350" y="218860"/>
                <a:pt x="72813" y="230005"/>
                <a:pt x="78477" y="239067"/>
              </a:cubicBezTo>
              <a:cubicBezTo>
                <a:pt x="82939" y="246207"/>
                <a:pt x="89869" y="251537"/>
                <a:pt x="96337" y="256927"/>
              </a:cubicBezTo>
              <a:cubicBezTo>
                <a:pt x="101833" y="261507"/>
                <a:pt x="107797" y="265633"/>
                <a:pt x="114196" y="268833"/>
              </a:cubicBezTo>
              <a:cubicBezTo>
                <a:pt x="126400" y="274935"/>
                <a:pt x="150499" y="278475"/>
                <a:pt x="161821" y="280739"/>
              </a:cubicBezTo>
              <a:cubicBezTo>
                <a:pt x="167774" y="278755"/>
                <a:pt x="179159" y="281039"/>
                <a:pt x="179680" y="274786"/>
              </a:cubicBezTo>
              <a:cubicBezTo>
                <a:pt x="181522" y="252677"/>
                <a:pt x="172344" y="231012"/>
                <a:pt x="167774" y="209302"/>
              </a:cubicBezTo>
              <a:cubicBezTo>
                <a:pt x="157281" y="159458"/>
                <a:pt x="163568" y="173228"/>
                <a:pt x="143962" y="143817"/>
              </a:cubicBezTo>
              <a:cubicBezTo>
                <a:pt x="134566" y="106234"/>
                <a:pt x="128425" y="92335"/>
                <a:pt x="143962" y="42614"/>
              </a:cubicBezTo>
              <a:cubicBezTo>
                <a:pt x="146921" y="33144"/>
                <a:pt x="160152" y="31107"/>
                <a:pt x="167774" y="24755"/>
              </a:cubicBezTo>
              <a:cubicBezTo>
                <a:pt x="172086" y="21162"/>
                <a:pt x="175711" y="16817"/>
                <a:pt x="179680" y="12848"/>
              </a:cubicBezTo>
              <a:cubicBezTo>
                <a:pt x="167774" y="8879"/>
                <a:pt x="156480" y="1836"/>
                <a:pt x="143962" y="942"/>
              </a:cubicBezTo>
              <a:cubicBezTo>
                <a:pt x="75146" y="-3973"/>
                <a:pt x="118369" y="11583"/>
                <a:pt x="60618" y="18802"/>
              </a:cubicBezTo>
              <a:cubicBezTo>
                <a:pt x="40928" y="21263"/>
                <a:pt x="6048" y="21778"/>
                <a:pt x="1087" y="36661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127521</xdr:colOff>
      <xdr:row>3</xdr:row>
      <xdr:rowOff>11387</xdr:rowOff>
    </xdr:from>
    <xdr:to>
      <xdr:col>7</xdr:col>
      <xdr:colOff>336758</xdr:colOff>
      <xdr:row>4</xdr:row>
      <xdr:rowOff>77391</xdr:rowOff>
    </xdr:to>
    <xdr:sp macro="" textlink="">
      <xdr:nvSpPr>
        <xdr:cNvPr id="44" name="Freeform: Shape 43">
          <a:extLst>
            <a:ext uri="{FF2B5EF4-FFF2-40B4-BE49-F238E27FC236}">
              <a16:creationId xmlns:a16="http://schemas.microsoft.com/office/drawing/2014/main" id="{61AD6C9A-ABB3-82A8-BEAA-DE38C56AAE75}"/>
            </a:ext>
          </a:extLst>
        </xdr:cNvPr>
        <xdr:cNvSpPr/>
      </xdr:nvSpPr>
      <xdr:spPr>
        <a:xfrm>
          <a:off x="4378052" y="582887"/>
          <a:ext cx="209237" cy="256504"/>
        </a:xfrm>
        <a:custGeom>
          <a:avLst/>
          <a:gdLst>
            <a:gd name="connsiteX0" fmla="*/ 33214 w 209237"/>
            <a:gd name="connsiteY0" fmla="*/ 95769 h 256504"/>
            <a:gd name="connsiteX1" fmla="*/ 3448 w 209237"/>
            <a:gd name="connsiteY1" fmla="*/ 107675 h 256504"/>
            <a:gd name="connsiteX2" fmla="*/ 27260 w 209237"/>
            <a:gd name="connsiteY2" fmla="*/ 167207 h 256504"/>
            <a:gd name="connsiteX3" fmla="*/ 39167 w 209237"/>
            <a:gd name="connsiteY3" fmla="*/ 185066 h 256504"/>
            <a:gd name="connsiteX4" fmla="*/ 68932 w 209237"/>
            <a:gd name="connsiteY4" fmla="*/ 208879 h 256504"/>
            <a:gd name="connsiteX5" fmla="*/ 134417 w 209237"/>
            <a:gd name="connsiteY5" fmla="*/ 244597 h 256504"/>
            <a:gd name="connsiteX6" fmla="*/ 164182 w 209237"/>
            <a:gd name="connsiteY6" fmla="*/ 256504 h 256504"/>
            <a:gd name="connsiteX7" fmla="*/ 187995 w 209237"/>
            <a:gd name="connsiteY7" fmla="*/ 149347 h 256504"/>
            <a:gd name="connsiteX8" fmla="*/ 193948 w 209237"/>
            <a:gd name="connsiteY8" fmla="*/ 36238 h 256504"/>
            <a:gd name="connsiteX9" fmla="*/ 205854 w 209237"/>
            <a:gd name="connsiteY9" fmla="*/ 519 h 256504"/>
            <a:gd name="connsiteX10" fmla="*/ 146323 w 209237"/>
            <a:gd name="connsiteY10" fmla="*/ 30285 h 256504"/>
            <a:gd name="connsiteX11" fmla="*/ 92745 w 209237"/>
            <a:gd name="connsiteY11" fmla="*/ 60050 h 256504"/>
            <a:gd name="connsiteX12" fmla="*/ 33214 w 209237"/>
            <a:gd name="connsiteY12" fmla="*/ 101722 h 256504"/>
            <a:gd name="connsiteX13" fmla="*/ 33214 w 209237"/>
            <a:gd name="connsiteY13" fmla="*/ 95769 h 25650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</a:cxnLst>
          <a:rect l="l" t="t" r="r" b="b"/>
          <a:pathLst>
            <a:path w="209237" h="256504">
              <a:moveTo>
                <a:pt x="33214" y="95769"/>
              </a:moveTo>
              <a:cubicBezTo>
                <a:pt x="28253" y="96761"/>
                <a:pt x="6519" y="97439"/>
                <a:pt x="3448" y="107675"/>
              </a:cubicBezTo>
              <a:cubicBezTo>
                <a:pt x="-8245" y="146650"/>
                <a:pt x="12345" y="148564"/>
                <a:pt x="27260" y="167207"/>
              </a:cubicBezTo>
              <a:cubicBezTo>
                <a:pt x="31730" y="172794"/>
                <a:pt x="34108" y="180007"/>
                <a:pt x="39167" y="185066"/>
              </a:cubicBezTo>
              <a:cubicBezTo>
                <a:pt x="48152" y="194051"/>
                <a:pt x="58523" y="201592"/>
                <a:pt x="68932" y="208879"/>
              </a:cubicBezTo>
              <a:cubicBezTo>
                <a:pt x="85919" y="220770"/>
                <a:pt x="116182" y="236308"/>
                <a:pt x="134417" y="244597"/>
              </a:cubicBezTo>
              <a:cubicBezTo>
                <a:pt x="144145" y="249019"/>
                <a:pt x="154260" y="252535"/>
                <a:pt x="164182" y="256504"/>
              </a:cubicBezTo>
              <a:cubicBezTo>
                <a:pt x="197954" y="222732"/>
                <a:pt x="179725" y="245835"/>
                <a:pt x="187995" y="149347"/>
              </a:cubicBezTo>
              <a:cubicBezTo>
                <a:pt x="191219" y="111730"/>
                <a:pt x="189450" y="73724"/>
                <a:pt x="193948" y="36238"/>
              </a:cubicBezTo>
              <a:cubicBezTo>
                <a:pt x="195443" y="23777"/>
                <a:pt x="217507" y="-4142"/>
                <a:pt x="205854" y="519"/>
              </a:cubicBezTo>
              <a:cubicBezTo>
                <a:pt x="170874" y="14511"/>
                <a:pt x="179266" y="9322"/>
                <a:pt x="146323" y="30285"/>
              </a:cubicBezTo>
              <a:cubicBezTo>
                <a:pt x="101291" y="58942"/>
                <a:pt x="125974" y="48974"/>
                <a:pt x="92745" y="60050"/>
              </a:cubicBezTo>
              <a:cubicBezTo>
                <a:pt x="75628" y="77169"/>
                <a:pt x="58340" y="97534"/>
                <a:pt x="33214" y="101722"/>
              </a:cubicBezTo>
              <a:cubicBezTo>
                <a:pt x="27342" y="102701"/>
                <a:pt x="38175" y="94777"/>
                <a:pt x="33214" y="95769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510761</xdr:colOff>
      <xdr:row>1</xdr:row>
      <xdr:rowOff>161761</xdr:rowOff>
    </xdr:from>
    <xdr:to>
      <xdr:col>8</xdr:col>
      <xdr:colOff>297656</xdr:colOff>
      <xdr:row>3</xdr:row>
      <xdr:rowOff>81670</xdr:rowOff>
    </xdr:to>
    <xdr:sp macro="" textlink="">
      <xdr:nvSpPr>
        <xdr:cNvPr id="45" name="Freeform: Shape 44">
          <a:extLst>
            <a:ext uri="{FF2B5EF4-FFF2-40B4-BE49-F238E27FC236}">
              <a16:creationId xmlns:a16="http://schemas.microsoft.com/office/drawing/2014/main" id="{A778ABCC-50FB-17AD-AB92-1A546AEC4259}"/>
            </a:ext>
          </a:extLst>
        </xdr:cNvPr>
        <xdr:cNvSpPr/>
      </xdr:nvSpPr>
      <xdr:spPr>
        <a:xfrm>
          <a:off x="4761292" y="352261"/>
          <a:ext cx="394114" cy="300909"/>
        </a:xfrm>
        <a:custGeom>
          <a:avLst/>
          <a:gdLst>
            <a:gd name="connsiteX0" fmla="*/ 48833 w 394114"/>
            <a:gd name="connsiteY0" fmla="*/ 112083 h 300909"/>
            <a:gd name="connsiteX1" fmla="*/ 19067 w 394114"/>
            <a:gd name="connsiteY1" fmla="*/ 106130 h 300909"/>
            <a:gd name="connsiteX2" fmla="*/ 1208 w 394114"/>
            <a:gd name="connsiteY2" fmla="*/ 112083 h 300909"/>
            <a:gd name="connsiteX3" fmla="*/ 25020 w 394114"/>
            <a:gd name="connsiteY3" fmla="*/ 207333 h 300909"/>
            <a:gd name="connsiteX4" fmla="*/ 60739 w 394114"/>
            <a:gd name="connsiteY4" fmla="*/ 237098 h 300909"/>
            <a:gd name="connsiteX5" fmla="*/ 120270 w 394114"/>
            <a:gd name="connsiteY5" fmla="*/ 231145 h 300909"/>
            <a:gd name="connsiteX6" fmla="*/ 150036 w 394114"/>
            <a:gd name="connsiteY6" fmla="*/ 225192 h 300909"/>
            <a:gd name="connsiteX7" fmla="*/ 245286 w 394114"/>
            <a:gd name="connsiteY7" fmla="*/ 231145 h 300909"/>
            <a:gd name="connsiteX8" fmla="*/ 281005 w 394114"/>
            <a:gd name="connsiteY8" fmla="*/ 254958 h 300909"/>
            <a:gd name="connsiteX9" fmla="*/ 298864 w 394114"/>
            <a:gd name="connsiteY9" fmla="*/ 266864 h 300909"/>
            <a:gd name="connsiteX10" fmla="*/ 304817 w 394114"/>
            <a:gd name="connsiteY10" fmla="*/ 284723 h 300909"/>
            <a:gd name="connsiteX11" fmla="*/ 394114 w 394114"/>
            <a:gd name="connsiteY11" fmla="*/ 290676 h 300909"/>
            <a:gd name="connsiteX12" fmla="*/ 388161 w 394114"/>
            <a:gd name="connsiteY12" fmla="*/ 249005 h 300909"/>
            <a:gd name="connsiteX13" fmla="*/ 358395 w 394114"/>
            <a:gd name="connsiteY13" fmla="*/ 207333 h 300909"/>
            <a:gd name="connsiteX14" fmla="*/ 352442 w 394114"/>
            <a:gd name="connsiteY14" fmla="*/ 189473 h 300909"/>
            <a:gd name="connsiteX15" fmla="*/ 340536 w 394114"/>
            <a:gd name="connsiteY15" fmla="*/ 171614 h 300909"/>
            <a:gd name="connsiteX16" fmla="*/ 334583 w 394114"/>
            <a:gd name="connsiteY16" fmla="*/ 135895 h 300909"/>
            <a:gd name="connsiteX17" fmla="*/ 328630 w 394114"/>
            <a:gd name="connsiteY17" fmla="*/ 118036 h 300909"/>
            <a:gd name="connsiteX18" fmla="*/ 322677 w 394114"/>
            <a:gd name="connsiteY18" fmla="*/ 94223 h 300909"/>
            <a:gd name="connsiteX19" fmla="*/ 316724 w 394114"/>
            <a:gd name="connsiteY19" fmla="*/ 4926 h 300909"/>
            <a:gd name="connsiteX20" fmla="*/ 275052 w 394114"/>
            <a:gd name="connsiteY20" fmla="*/ 10880 h 300909"/>
            <a:gd name="connsiteX21" fmla="*/ 221474 w 394114"/>
            <a:gd name="connsiteY21" fmla="*/ 46598 h 300909"/>
            <a:gd name="connsiteX22" fmla="*/ 185755 w 394114"/>
            <a:gd name="connsiteY22" fmla="*/ 82317 h 300909"/>
            <a:gd name="connsiteX23" fmla="*/ 167895 w 394114"/>
            <a:gd name="connsiteY23" fmla="*/ 88270 h 300909"/>
            <a:gd name="connsiteX24" fmla="*/ 126224 w 394114"/>
            <a:gd name="connsiteY24" fmla="*/ 106130 h 300909"/>
            <a:gd name="connsiteX25" fmla="*/ 36927 w 394114"/>
            <a:gd name="connsiteY25" fmla="*/ 112083 h 300909"/>
            <a:gd name="connsiteX26" fmla="*/ 48833 w 394114"/>
            <a:gd name="connsiteY26" fmla="*/ 112083 h 30090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  <a:cxn ang="0">
              <a:pos x="connsiteX22" y="connsiteY22"/>
            </a:cxn>
            <a:cxn ang="0">
              <a:pos x="connsiteX23" y="connsiteY23"/>
            </a:cxn>
            <a:cxn ang="0">
              <a:pos x="connsiteX24" y="connsiteY24"/>
            </a:cxn>
            <a:cxn ang="0">
              <a:pos x="connsiteX25" y="connsiteY25"/>
            </a:cxn>
            <a:cxn ang="0">
              <a:pos x="connsiteX26" y="connsiteY26"/>
            </a:cxn>
          </a:cxnLst>
          <a:rect l="l" t="t" r="r" b="b"/>
          <a:pathLst>
            <a:path w="394114" h="300909">
              <a:moveTo>
                <a:pt x="48833" y="112083"/>
              </a:moveTo>
              <a:cubicBezTo>
                <a:pt x="38911" y="110099"/>
                <a:pt x="29185" y="106130"/>
                <a:pt x="19067" y="106130"/>
              </a:cubicBezTo>
              <a:cubicBezTo>
                <a:pt x="12792" y="106130"/>
                <a:pt x="2439" y="105930"/>
                <a:pt x="1208" y="112083"/>
              </a:cubicBezTo>
              <a:cubicBezTo>
                <a:pt x="-4536" y="140806"/>
                <a:pt x="11324" y="182681"/>
                <a:pt x="25020" y="207333"/>
              </a:cubicBezTo>
              <a:cubicBezTo>
                <a:pt x="29524" y="215440"/>
                <a:pt x="57925" y="234987"/>
                <a:pt x="60739" y="237098"/>
              </a:cubicBezTo>
              <a:cubicBezTo>
                <a:pt x="80583" y="235114"/>
                <a:pt x="100502" y="233781"/>
                <a:pt x="120270" y="231145"/>
              </a:cubicBezTo>
              <a:cubicBezTo>
                <a:pt x="130300" y="229808"/>
                <a:pt x="139918" y="225192"/>
                <a:pt x="150036" y="225192"/>
              </a:cubicBezTo>
              <a:cubicBezTo>
                <a:pt x="181848" y="225192"/>
                <a:pt x="213536" y="229161"/>
                <a:pt x="245286" y="231145"/>
              </a:cubicBezTo>
              <a:lnTo>
                <a:pt x="281005" y="254958"/>
              </a:lnTo>
              <a:lnTo>
                <a:pt x="298864" y="266864"/>
              </a:lnTo>
              <a:cubicBezTo>
                <a:pt x="300848" y="272817"/>
                <a:pt x="301588" y="279342"/>
                <a:pt x="304817" y="284723"/>
              </a:cubicBezTo>
              <a:cubicBezTo>
                <a:pt x="323472" y="315813"/>
                <a:pt x="364354" y="292966"/>
                <a:pt x="394114" y="290676"/>
              </a:cubicBezTo>
              <a:cubicBezTo>
                <a:pt x="392130" y="276786"/>
                <a:pt x="392193" y="262445"/>
                <a:pt x="388161" y="249005"/>
              </a:cubicBezTo>
              <a:cubicBezTo>
                <a:pt x="386709" y="244165"/>
                <a:pt x="358420" y="207366"/>
                <a:pt x="358395" y="207333"/>
              </a:cubicBezTo>
              <a:cubicBezTo>
                <a:pt x="356411" y="201380"/>
                <a:pt x="355248" y="195086"/>
                <a:pt x="352442" y="189473"/>
              </a:cubicBezTo>
              <a:cubicBezTo>
                <a:pt x="349242" y="183074"/>
                <a:pt x="342798" y="178401"/>
                <a:pt x="340536" y="171614"/>
              </a:cubicBezTo>
              <a:cubicBezTo>
                <a:pt x="336719" y="160163"/>
                <a:pt x="337201" y="147678"/>
                <a:pt x="334583" y="135895"/>
              </a:cubicBezTo>
              <a:cubicBezTo>
                <a:pt x="333222" y="129769"/>
                <a:pt x="330354" y="124070"/>
                <a:pt x="328630" y="118036"/>
              </a:cubicBezTo>
              <a:cubicBezTo>
                <a:pt x="326382" y="110169"/>
                <a:pt x="324661" y="102161"/>
                <a:pt x="322677" y="94223"/>
              </a:cubicBezTo>
              <a:cubicBezTo>
                <a:pt x="320693" y="64457"/>
                <a:pt x="331525" y="30827"/>
                <a:pt x="316724" y="4926"/>
              </a:cubicBezTo>
              <a:cubicBezTo>
                <a:pt x="309762" y="-7257"/>
                <a:pt x="288364" y="6443"/>
                <a:pt x="275052" y="10880"/>
              </a:cubicBezTo>
              <a:cubicBezTo>
                <a:pt x="264996" y="14232"/>
                <a:pt x="230346" y="38613"/>
                <a:pt x="221474" y="46598"/>
              </a:cubicBezTo>
              <a:cubicBezTo>
                <a:pt x="208958" y="57862"/>
                <a:pt x="201729" y="76993"/>
                <a:pt x="185755" y="82317"/>
              </a:cubicBezTo>
              <a:cubicBezTo>
                <a:pt x="179802" y="84301"/>
                <a:pt x="173721" y="85939"/>
                <a:pt x="167895" y="88270"/>
              </a:cubicBezTo>
              <a:cubicBezTo>
                <a:pt x="153864" y="93883"/>
                <a:pt x="141093" y="103427"/>
                <a:pt x="126224" y="106130"/>
              </a:cubicBezTo>
              <a:cubicBezTo>
                <a:pt x="96873" y="111467"/>
                <a:pt x="66693" y="110099"/>
                <a:pt x="36927" y="112083"/>
              </a:cubicBezTo>
              <a:lnTo>
                <a:pt x="48833" y="112083"/>
              </a:ln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164306</xdr:colOff>
      <xdr:row>25</xdr:row>
      <xdr:rowOff>152400</xdr:rowOff>
    </xdr:from>
    <xdr:to>
      <xdr:col>1</xdr:col>
      <xdr:colOff>600043</xdr:colOff>
      <xdr:row>27</xdr:row>
      <xdr:rowOff>45244</xdr:rowOff>
    </xdr:to>
    <xdr:sp macro="" textlink="">
      <xdr:nvSpPr>
        <xdr:cNvPr id="46" name="TextBox 45">
          <a:extLst>
            <a:ext uri="{FF2B5EF4-FFF2-40B4-BE49-F238E27FC236}">
              <a16:creationId xmlns:a16="http://schemas.microsoft.com/office/drawing/2014/main" id="{029C8741-188E-418B-8CD0-7F6C68D130E9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771525" y="4914900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24</a:t>
          </a:r>
        </a:p>
      </xdr:txBody>
    </xdr:sp>
    <xdr:clientData/>
  </xdr:twoCellAnchor>
  <xdr:twoCellAnchor>
    <xdr:from>
      <xdr:col>1</xdr:col>
      <xdr:colOff>584596</xdr:colOff>
      <xdr:row>24</xdr:row>
      <xdr:rowOff>132159</xdr:rowOff>
    </xdr:from>
    <xdr:to>
      <xdr:col>2</xdr:col>
      <xdr:colOff>413114</xdr:colOff>
      <xdr:row>26</xdr:row>
      <xdr:rowOff>25003</xdr:rowOff>
    </xdr:to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C0BBADE4-26F1-4682-B6F2-C0265E6A0863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1191815" y="4704159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25</a:t>
          </a:r>
        </a:p>
      </xdr:txBody>
    </xdr:sp>
    <xdr:clientData/>
  </xdr:twoCellAnchor>
  <xdr:twoCellAnchor>
    <xdr:from>
      <xdr:col>2</xdr:col>
      <xdr:colOff>183354</xdr:colOff>
      <xdr:row>22</xdr:row>
      <xdr:rowOff>94058</xdr:rowOff>
    </xdr:from>
    <xdr:to>
      <xdr:col>3</xdr:col>
      <xdr:colOff>11873</xdr:colOff>
      <xdr:row>23</xdr:row>
      <xdr:rowOff>177402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C4BC76DD-2810-4A12-A29E-34116A5F344D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1397792" y="4285058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26</a:t>
          </a:r>
        </a:p>
      </xdr:txBody>
    </xdr:sp>
    <xdr:clientData/>
  </xdr:twoCellAnchor>
  <xdr:twoCellAnchor>
    <xdr:from>
      <xdr:col>3</xdr:col>
      <xdr:colOff>14286</xdr:colOff>
      <xdr:row>22</xdr:row>
      <xdr:rowOff>14286</xdr:rowOff>
    </xdr:from>
    <xdr:to>
      <xdr:col>3</xdr:col>
      <xdr:colOff>450023</xdr:colOff>
      <xdr:row>23</xdr:row>
      <xdr:rowOff>97630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7E7F36D3-9232-4E57-B0A5-B5A920C8A6ED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1835942" y="4205286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27</a:t>
          </a:r>
        </a:p>
      </xdr:txBody>
    </xdr:sp>
    <xdr:clientData/>
  </xdr:twoCellAnchor>
  <xdr:twoCellAnchor>
    <xdr:from>
      <xdr:col>3</xdr:col>
      <xdr:colOff>267889</xdr:colOff>
      <xdr:row>22</xdr:row>
      <xdr:rowOff>119061</xdr:rowOff>
    </xdr:from>
    <xdr:to>
      <xdr:col>4</xdr:col>
      <xdr:colOff>96407</xdr:colOff>
      <xdr:row>24</xdr:row>
      <xdr:rowOff>11905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DCAA859C-2278-4604-B946-7E6DC9129926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2089545" y="4310061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28</a:t>
          </a:r>
        </a:p>
      </xdr:txBody>
    </xdr:sp>
    <xdr:clientData/>
  </xdr:twoCellAnchor>
  <xdr:twoCellAnchor>
    <xdr:from>
      <xdr:col>3</xdr:col>
      <xdr:colOff>563164</xdr:colOff>
      <xdr:row>21</xdr:row>
      <xdr:rowOff>104774</xdr:rowOff>
    </xdr:from>
    <xdr:to>
      <xdr:col>4</xdr:col>
      <xdr:colOff>391682</xdr:colOff>
      <xdr:row>22</xdr:row>
      <xdr:rowOff>188118</xdr:rowOff>
    </xdr:to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DBAA93D0-01A4-4162-B58C-4AFDE917C5CA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2384820" y="4105274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29</a:t>
          </a:r>
        </a:p>
      </xdr:txBody>
    </xdr:sp>
    <xdr:clientData/>
  </xdr:twoCellAnchor>
  <xdr:twoCellAnchor>
    <xdr:from>
      <xdr:col>4</xdr:col>
      <xdr:colOff>536970</xdr:colOff>
      <xdr:row>20</xdr:row>
      <xdr:rowOff>60721</xdr:rowOff>
    </xdr:from>
    <xdr:to>
      <xdr:col>5</xdr:col>
      <xdr:colOff>365488</xdr:colOff>
      <xdr:row>21</xdr:row>
      <xdr:rowOff>144065</xdr:rowOff>
    </xdr:to>
    <xdr:sp macro="" textlink="">
      <xdr:nvSpPr>
        <xdr:cNvPr id="52" name="TextBox 51">
          <a:extLst>
            <a:ext uri="{FF2B5EF4-FFF2-40B4-BE49-F238E27FC236}">
              <a16:creationId xmlns:a16="http://schemas.microsoft.com/office/drawing/2014/main" id="{D574FC9E-45DC-4766-ADF9-D4A7A5E15B2F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2965845" y="3870721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30</a:t>
          </a:r>
        </a:p>
      </xdr:txBody>
    </xdr:sp>
    <xdr:clientData/>
  </xdr:twoCellAnchor>
  <xdr:twoCellAnchor>
    <xdr:from>
      <xdr:col>5</xdr:col>
      <xdr:colOff>248838</xdr:colOff>
      <xdr:row>18</xdr:row>
      <xdr:rowOff>46434</xdr:rowOff>
    </xdr:from>
    <xdr:to>
      <xdr:col>6</xdr:col>
      <xdr:colOff>77356</xdr:colOff>
      <xdr:row>19</xdr:row>
      <xdr:rowOff>129778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46578D2F-892D-4BDB-AE1A-E34900337D9D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3284932" y="3475434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31</a:t>
          </a:r>
        </a:p>
      </xdr:txBody>
    </xdr:sp>
    <xdr:clientData/>
  </xdr:twoCellAnchor>
  <xdr:twoCellAnchor>
    <xdr:from>
      <xdr:col>5</xdr:col>
      <xdr:colOff>484582</xdr:colOff>
      <xdr:row>20</xdr:row>
      <xdr:rowOff>85724</xdr:rowOff>
    </xdr:from>
    <xdr:to>
      <xdr:col>6</xdr:col>
      <xdr:colOff>313100</xdr:colOff>
      <xdr:row>21</xdr:row>
      <xdr:rowOff>169068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28FD92B5-B253-4B5A-A745-FEBF86894C19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3520676" y="3895724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32</a:t>
          </a:r>
        </a:p>
      </xdr:txBody>
    </xdr:sp>
    <xdr:clientData/>
  </xdr:twoCellAnchor>
  <xdr:twoCellAnchor>
    <xdr:from>
      <xdr:col>5</xdr:col>
      <xdr:colOff>506015</xdr:colOff>
      <xdr:row>19</xdr:row>
      <xdr:rowOff>65701</xdr:rowOff>
    </xdr:from>
    <xdr:to>
      <xdr:col>6</xdr:col>
      <xdr:colOff>143098</xdr:colOff>
      <xdr:row>20</xdr:row>
      <xdr:rowOff>142875</xdr:rowOff>
    </xdr:to>
    <xdr:sp macro="" textlink="">
      <xdr:nvSpPr>
        <xdr:cNvPr id="55" name="Freeform: Shape 54">
          <a:extLst>
            <a:ext uri="{FF2B5EF4-FFF2-40B4-BE49-F238E27FC236}">
              <a16:creationId xmlns:a16="http://schemas.microsoft.com/office/drawing/2014/main" id="{155774B2-B467-8489-0894-801185B9ADC0}"/>
            </a:ext>
          </a:extLst>
        </xdr:cNvPr>
        <xdr:cNvSpPr/>
      </xdr:nvSpPr>
      <xdr:spPr>
        <a:xfrm>
          <a:off x="3542109" y="3685201"/>
          <a:ext cx="244302" cy="267674"/>
        </a:xfrm>
        <a:custGeom>
          <a:avLst/>
          <a:gdLst>
            <a:gd name="connsiteX0" fmla="*/ 125016 w 244302"/>
            <a:gd name="connsiteY0" fmla="*/ 35502 h 267674"/>
            <a:gd name="connsiteX1" fmla="*/ 101203 w 244302"/>
            <a:gd name="connsiteY1" fmla="*/ 89081 h 267674"/>
            <a:gd name="connsiteX2" fmla="*/ 95250 w 244302"/>
            <a:gd name="connsiteY2" fmla="*/ 106940 h 267674"/>
            <a:gd name="connsiteX3" fmla="*/ 83344 w 244302"/>
            <a:gd name="connsiteY3" fmla="*/ 124799 h 267674"/>
            <a:gd name="connsiteX4" fmla="*/ 71438 w 244302"/>
            <a:gd name="connsiteY4" fmla="*/ 172424 h 267674"/>
            <a:gd name="connsiteX5" fmla="*/ 29766 w 244302"/>
            <a:gd name="connsiteY5" fmla="*/ 231956 h 267674"/>
            <a:gd name="connsiteX6" fmla="*/ 0 w 244302"/>
            <a:gd name="connsiteY6" fmla="*/ 261721 h 267674"/>
            <a:gd name="connsiteX7" fmla="*/ 17860 w 244302"/>
            <a:gd name="connsiteY7" fmla="*/ 267674 h 267674"/>
            <a:gd name="connsiteX8" fmla="*/ 53578 w 244302"/>
            <a:gd name="connsiteY8" fmla="*/ 261721 h 267674"/>
            <a:gd name="connsiteX9" fmla="*/ 172641 w 244302"/>
            <a:gd name="connsiteY9" fmla="*/ 190284 h 267674"/>
            <a:gd name="connsiteX10" fmla="*/ 196453 w 244302"/>
            <a:gd name="connsiteY10" fmla="*/ 172424 h 267674"/>
            <a:gd name="connsiteX11" fmla="*/ 220266 w 244302"/>
            <a:gd name="connsiteY11" fmla="*/ 160518 h 267674"/>
            <a:gd name="connsiteX12" fmla="*/ 244078 w 244302"/>
            <a:gd name="connsiteY12" fmla="*/ 136706 h 267674"/>
            <a:gd name="connsiteX13" fmla="*/ 202407 w 244302"/>
            <a:gd name="connsiteY13" fmla="*/ 59315 h 267674"/>
            <a:gd name="connsiteX14" fmla="*/ 184547 w 244302"/>
            <a:gd name="connsiteY14" fmla="*/ 47409 h 267674"/>
            <a:gd name="connsiteX15" fmla="*/ 142875 w 244302"/>
            <a:gd name="connsiteY15" fmla="*/ 5737 h 267674"/>
            <a:gd name="connsiteX16" fmla="*/ 125016 w 244302"/>
            <a:gd name="connsiteY16" fmla="*/ 35502 h 267674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</a:cxnLst>
          <a:rect l="l" t="t" r="r" b="b"/>
          <a:pathLst>
            <a:path w="244302" h="267674">
              <a:moveTo>
                <a:pt x="125016" y="35502"/>
              </a:moveTo>
              <a:cubicBezTo>
                <a:pt x="118071" y="49393"/>
                <a:pt x="128202" y="41834"/>
                <a:pt x="101203" y="89081"/>
              </a:cubicBezTo>
              <a:cubicBezTo>
                <a:pt x="98090" y="94529"/>
                <a:pt x="98056" y="101327"/>
                <a:pt x="95250" y="106940"/>
              </a:cubicBezTo>
              <a:cubicBezTo>
                <a:pt x="92050" y="113339"/>
                <a:pt x="87313" y="118846"/>
                <a:pt x="83344" y="124799"/>
              </a:cubicBezTo>
              <a:cubicBezTo>
                <a:pt x="79375" y="140674"/>
                <a:pt x="77884" y="157384"/>
                <a:pt x="71438" y="172424"/>
              </a:cubicBezTo>
              <a:cubicBezTo>
                <a:pt x="68918" y="178305"/>
                <a:pt x="37631" y="223108"/>
                <a:pt x="29766" y="231956"/>
              </a:cubicBezTo>
              <a:cubicBezTo>
                <a:pt x="20444" y="242443"/>
                <a:pt x="0" y="261721"/>
                <a:pt x="0" y="261721"/>
              </a:cubicBezTo>
              <a:cubicBezTo>
                <a:pt x="5953" y="263705"/>
                <a:pt x="11585" y="267674"/>
                <a:pt x="17860" y="267674"/>
              </a:cubicBezTo>
              <a:cubicBezTo>
                <a:pt x="29930" y="267674"/>
                <a:pt x="42328" y="266096"/>
                <a:pt x="53578" y="261721"/>
              </a:cubicBezTo>
              <a:cubicBezTo>
                <a:pt x="115318" y="237711"/>
                <a:pt x="124174" y="226634"/>
                <a:pt x="172641" y="190284"/>
              </a:cubicBezTo>
              <a:cubicBezTo>
                <a:pt x="180578" y="184331"/>
                <a:pt x="187579" y="176861"/>
                <a:pt x="196453" y="172424"/>
              </a:cubicBezTo>
              <a:lnTo>
                <a:pt x="220266" y="160518"/>
              </a:lnTo>
              <a:cubicBezTo>
                <a:pt x="228203" y="152581"/>
                <a:pt x="243217" y="147898"/>
                <a:pt x="244078" y="136706"/>
              </a:cubicBezTo>
              <a:cubicBezTo>
                <a:pt x="246747" y="102011"/>
                <a:pt x="225174" y="78829"/>
                <a:pt x="202407" y="59315"/>
              </a:cubicBezTo>
              <a:cubicBezTo>
                <a:pt x="196975" y="54659"/>
                <a:pt x="189865" y="52195"/>
                <a:pt x="184547" y="47409"/>
              </a:cubicBezTo>
              <a:cubicBezTo>
                <a:pt x="169945" y="34268"/>
                <a:pt x="153771" y="22082"/>
                <a:pt x="142875" y="5737"/>
              </a:cubicBezTo>
              <a:cubicBezTo>
                <a:pt x="129868" y="-13774"/>
                <a:pt x="131961" y="21611"/>
                <a:pt x="125016" y="35502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95250</xdr:colOff>
      <xdr:row>19</xdr:row>
      <xdr:rowOff>143092</xdr:rowOff>
    </xdr:from>
    <xdr:to>
      <xdr:col>6</xdr:col>
      <xdr:colOff>530987</xdr:colOff>
      <xdr:row>21</xdr:row>
      <xdr:rowOff>35936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C4E6EC19-14EA-46E9-B2C8-7BC3220D0B29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3738563" y="3762592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33</a:t>
          </a:r>
        </a:p>
      </xdr:txBody>
    </xdr:sp>
    <xdr:clientData/>
  </xdr:twoCellAnchor>
  <xdr:twoCellAnchor>
    <xdr:from>
      <xdr:col>6</xdr:col>
      <xdr:colOff>35718</xdr:colOff>
      <xdr:row>18</xdr:row>
      <xdr:rowOff>31217</xdr:rowOff>
    </xdr:from>
    <xdr:to>
      <xdr:col>6</xdr:col>
      <xdr:colOff>321468</xdr:colOff>
      <xdr:row>20</xdr:row>
      <xdr:rowOff>16586</xdr:rowOff>
    </xdr:to>
    <xdr:sp macro="" textlink="">
      <xdr:nvSpPr>
        <xdr:cNvPr id="57" name="Freeform: Shape 56">
          <a:extLst>
            <a:ext uri="{FF2B5EF4-FFF2-40B4-BE49-F238E27FC236}">
              <a16:creationId xmlns:a16="http://schemas.microsoft.com/office/drawing/2014/main" id="{92B6C18F-0C71-6FA4-F294-6423987B4973}"/>
            </a:ext>
          </a:extLst>
        </xdr:cNvPr>
        <xdr:cNvSpPr/>
      </xdr:nvSpPr>
      <xdr:spPr>
        <a:xfrm>
          <a:off x="3679031" y="3460217"/>
          <a:ext cx="285750" cy="366369"/>
        </a:xfrm>
        <a:custGeom>
          <a:avLst/>
          <a:gdLst>
            <a:gd name="connsiteX0" fmla="*/ 65484 w 285750"/>
            <a:gd name="connsiteY0" fmla="*/ 4502 h 366369"/>
            <a:gd name="connsiteX1" fmla="*/ 35719 w 285750"/>
            <a:gd name="connsiteY1" fmla="*/ 99752 h 366369"/>
            <a:gd name="connsiteX2" fmla="*/ 23813 w 285750"/>
            <a:gd name="connsiteY2" fmla="*/ 123564 h 366369"/>
            <a:gd name="connsiteX3" fmla="*/ 0 w 285750"/>
            <a:gd name="connsiteY3" fmla="*/ 159283 h 366369"/>
            <a:gd name="connsiteX4" fmla="*/ 11906 w 285750"/>
            <a:gd name="connsiteY4" fmla="*/ 278346 h 366369"/>
            <a:gd name="connsiteX5" fmla="*/ 89297 w 285750"/>
            <a:gd name="connsiteY5" fmla="*/ 314064 h 366369"/>
            <a:gd name="connsiteX6" fmla="*/ 101203 w 285750"/>
            <a:gd name="connsiteY6" fmla="*/ 337877 h 366369"/>
            <a:gd name="connsiteX7" fmla="*/ 202406 w 285750"/>
            <a:gd name="connsiteY7" fmla="*/ 355736 h 366369"/>
            <a:gd name="connsiteX8" fmla="*/ 232172 w 285750"/>
            <a:gd name="connsiteY8" fmla="*/ 331924 h 366369"/>
            <a:gd name="connsiteX9" fmla="*/ 273844 w 285750"/>
            <a:gd name="connsiteY9" fmla="*/ 290252 h 366369"/>
            <a:gd name="connsiteX10" fmla="*/ 285750 w 285750"/>
            <a:gd name="connsiteY10" fmla="*/ 260486 h 366369"/>
            <a:gd name="connsiteX11" fmla="*/ 255984 w 285750"/>
            <a:gd name="connsiteY11" fmla="*/ 224768 h 366369"/>
            <a:gd name="connsiteX12" fmla="*/ 232172 w 285750"/>
            <a:gd name="connsiteY12" fmla="*/ 212861 h 366369"/>
            <a:gd name="connsiteX13" fmla="*/ 214313 w 285750"/>
            <a:gd name="connsiteY13" fmla="*/ 195002 h 366369"/>
            <a:gd name="connsiteX14" fmla="*/ 196453 w 285750"/>
            <a:gd name="connsiteY14" fmla="*/ 183096 h 366369"/>
            <a:gd name="connsiteX15" fmla="*/ 172641 w 285750"/>
            <a:gd name="connsiteY15" fmla="*/ 165236 h 366369"/>
            <a:gd name="connsiteX16" fmla="*/ 160734 w 285750"/>
            <a:gd name="connsiteY16" fmla="*/ 141424 h 366369"/>
            <a:gd name="connsiteX17" fmla="*/ 148828 w 285750"/>
            <a:gd name="connsiteY17" fmla="*/ 111658 h 366369"/>
            <a:gd name="connsiteX18" fmla="*/ 136922 w 285750"/>
            <a:gd name="connsiteY18" fmla="*/ 93799 h 366369"/>
            <a:gd name="connsiteX19" fmla="*/ 125016 w 285750"/>
            <a:gd name="connsiteY19" fmla="*/ 52127 h 366369"/>
            <a:gd name="connsiteX20" fmla="*/ 113109 w 285750"/>
            <a:gd name="connsiteY20" fmla="*/ 10455 h 366369"/>
            <a:gd name="connsiteX21" fmla="*/ 65484 w 285750"/>
            <a:gd name="connsiteY21" fmla="*/ 4502 h 366369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  <a:cxn ang="0">
              <a:pos x="connsiteX19" y="connsiteY19"/>
            </a:cxn>
            <a:cxn ang="0">
              <a:pos x="connsiteX20" y="connsiteY20"/>
            </a:cxn>
            <a:cxn ang="0">
              <a:pos x="connsiteX21" y="connsiteY21"/>
            </a:cxn>
          </a:cxnLst>
          <a:rect l="l" t="t" r="r" b="b"/>
          <a:pathLst>
            <a:path w="285750" h="366369">
              <a:moveTo>
                <a:pt x="65484" y="4502"/>
              </a:moveTo>
              <a:cubicBezTo>
                <a:pt x="52586" y="19385"/>
                <a:pt x="43195" y="84800"/>
                <a:pt x="35719" y="99752"/>
              </a:cubicBezTo>
              <a:cubicBezTo>
                <a:pt x="31750" y="107689"/>
                <a:pt x="28379" y="115954"/>
                <a:pt x="23813" y="123564"/>
              </a:cubicBezTo>
              <a:cubicBezTo>
                <a:pt x="16451" y="135834"/>
                <a:pt x="0" y="159283"/>
                <a:pt x="0" y="159283"/>
              </a:cubicBezTo>
              <a:cubicBezTo>
                <a:pt x="3969" y="198971"/>
                <a:pt x="-3435" y="241528"/>
                <a:pt x="11906" y="278346"/>
              </a:cubicBezTo>
              <a:cubicBezTo>
                <a:pt x="14765" y="285208"/>
                <a:pt x="75759" y="308649"/>
                <a:pt x="89297" y="314064"/>
              </a:cubicBezTo>
              <a:cubicBezTo>
                <a:pt x="93266" y="322002"/>
                <a:pt x="96499" y="330351"/>
                <a:pt x="101203" y="337877"/>
              </a:cubicBezTo>
              <a:cubicBezTo>
                <a:pt x="130258" y="384364"/>
                <a:pt x="124653" y="361290"/>
                <a:pt x="202406" y="355736"/>
              </a:cubicBezTo>
              <a:cubicBezTo>
                <a:pt x="212328" y="347799"/>
                <a:pt x="222806" y="340510"/>
                <a:pt x="232172" y="331924"/>
              </a:cubicBezTo>
              <a:cubicBezTo>
                <a:pt x="246653" y="318650"/>
                <a:pt x="273844" y="290252"/>
                <a:pt x="273844" y="290252"/>
              </a:cubicBezTo>
              <a:cubicBezTo>
                <a:pt x="277813" y="280330"/>
                <a:pt x="285750" y="271172"/>
                <a:pt x="285750" y="260486"/>
              </a:cubicBezTo>
              <a:cubicBezTo>
                <a:pt x="285750" y="253026"/>
                <a:pt x="259398" y="227206"/>
                <a:pt x="255984" y="224768"/>
              </a:cubicBezTo>
              <a:cubicBezTo>
                <a:pt x="248763" y="219610"/>
                <a:pt x="239393" y="218019"/>
                <a:pt x="232172" y="212861"/>
              </a:cubicBezTo>
              <a:cubicBezTo>
                <a:pt x="225321" y="207968"/>
                <a:pt x="220781" y="200392"/>
                <a:pt x="214313" y="195002"/>
              </a:cubicBezTo>
              <a:cubicBezTo>
                <a:pt x="208816" y="190422"/>
                <a:pt x="202275" y="187255"/>
                <a:pt x="196453" y="183096"/>
              </a:cubicBezTo>
              <a:cubicBezTo>
                <a:pt x="188379" y="177329"/>
                <a:pt x="180578" y="171189"/>
                <a:pt x="172641" y="165236"/>
              </a:cubicBezTo>
              <a:cubicBezTo>
                <a:pt x="168672" y="157299"/>
                <a:pt x="164338" y="149533"/>
                <a:pt x="160734" y="141424"/>
              </a:cubicBezTo>
              <a:cubicBezTo>
                <a:pt x="156394" y="131659"/>
                <a:pt x="153607" y="121216"/>
                <a:pt x="148828" y="111658"/>
              </a:cubicBezTo>
              <a:cubicBezTo>
                <a:pt x="145628" y="105259"/>
                <a:pt x="140891" y="99752"/>
                <a:pt x="136922" y="93799"/>
              </a:cubicBezTo>
              <a:cubicBezTo>
                <a:pt x="132953" y="79908"/>
                <a:pt x="128817" y="66064"/>
                <a:pt x="125016" y="52127"/>
              </a:cubicBezTo>
              <a:cubicBezTo>
                <a:pt x="113807" y="11024"/>
                <a:pt x="124515" y="44667"/>
                <a:pt x="113109" y="10455"/>
              </a:cubicBezTo>
              <a:cubicBezTo>
                <a:pt x="61081" y="16958"/>
                <a:pt x="78382" y="-10381"/>
                <a:pt x="65484" y="4502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6</xdr:col>
      <xdr:colOff>351234</xdr:colOff>
      <xdr:row>17</xdr:row>
      <xdr:rowOff>168139</xdr:rowOff>
    </xdr:from>
    <xdr:to>
      <xdr:col>7</xdr:col>
      <xdr:colOff>179753</xdr:colOff>
      <xdr:row>19</xdr:row>
      <xdr:rowOff>60983</xdr:rowOff>
    </xdr:to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29B679F5-C6F7-42DD-837D-9317776C48EA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3994547" y="3406639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34</a:t>
          </a:r>
        </a:p>
      </xdr:txBody>
    </xdr:sp>
    <xdr:clientData/>
  </xdr:twoCellAnchor>
  <xdr:twoCellAnchor>
    <xdr:from>
      <xdr:col>6</xdr:col>
      <xdr:colOff>604837</xdr:colOff>
      <xdr:row>18</xdr:row>
      <xdr:rowOff>106226</xdr:rowOff>
    </xdr:from>
    <xdr:to>
      <xdr:col>7</xdr:col>
      <xdr:colOff>433356</xdr:colOff>
      <xdr:row>19</xdr:row>
      <xdr:rowOff>189570</xdr:rowOff>
    </xdr:to>
    <xdr:sp macro="" textlink="">
      <xdr:nvSpPr>
        <xdr:cNvPr id="59" name="TextBox 58">
          <a:extLst>
            <a:ext uri="{FF2B5EF4-FFF2-40B4-BE49-F238E27FC236}">
              <a16:creationId xmlns:a16="http://schemas.microsoft.com/office/drawing/2014/main" id="{D3DD99FC-444A-4127-8C57-1E7F5630A263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4248150" y="3535226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35</a:t>
          </a:r>
        </a:p>
      </xdr:txBody>
    </xdr:sp>
    <xdr:clientData/>
  </xdr:twoCellAnchor>
  <xdr:twoCellAnchor>
    <xdr:from>
      <xdr:col>6</xdr:col>
      <xdr:colOff>601265</xdr:colOff>
      <xdr:row>17</xdr:row>
      <xdr:rowOff>11759</xdr:rowOff>
    </xdr:from>
    <xdr:to>
      <xdr:col>7</xdr:col>
      <xdr:colOff>190574</xdr:colOff>
      <xdr:row>19</xdr:row>
      <xdr:rowOff>0</xdr:rowOff>
    </xdr:to>
    <xdr:sp macro="" textlink="">
      <xdr:nvSpPr>
        <xdr:cNvPr id="60" name="Freeform: Shape 59">
          <a:extLst>
            <a:ext uri="{FF2B5EF4-FFF2-40B4-BE49-F238E27FC236}">
              <a16:creationId xmlns:a16="http://schemas.microsoft.com/office/drawing/2014/main" id="{11259FC6-3F84-0312-0CDF-59C551A32B89}"/>
            </a:ext>
          </a:extLst>
        </xdr:cNvPr>
        <xdr:cNvSpPr/>
      </xdr:nvSpPr>
      <xdr:spPr>
        <a:xfrm>
          <a:off x="4244578" y="3250259"/>
          <a:ext cx="196527" cy="369241"/>
        </a:xfrm>
        <a:custGeom>
          <a:avLst/>
          <a:gdLst>
            <a:gd name="connsiteX0" fmla="*/ 59531 w 196527"/>
            <a:gd name="connsiteY0" fmla="*/ 12053 h 369241"/>
            <a:gd name="connsiteX1" fmla="*/ 29766 w 196527"/>
            <a:gd name="connsiteY1" fmla="*/ 23960 h 369241"/>
            <a:gd name="connsiteX2" fmla="*/ 0 w 196527"/>
            <a:gd name="connsiteY2" fmla="*/ 95397 h 369241"/>
            <a:gd name="connsiteX3" fmla="*/ 17859 w 196527"/>
            <a:gd name="connsiteY3" fmla="*/ 232319 h 369241"/>
            <a:gd name="connsiteX4" fmla="*/ 29766 w 196527"/>
            <a:gd name="connsiteY4" fmla="*/ 256132 h 369241"/>
            <a:gd name="connsiteX5" fmla="*/ 71438 w 196527"/>
            <a:gd name="connsiteY5" fmla="*/ 297803 h 369241"/>
            <a:gd name="connsiteX6" fmla="*/ 83344 w 196527"/>
            <a:gd name="connsiteY6" fmla="*/ 345428 h 369241"/>
            <a:gd name="connsiteX7" fmla="*/ 101203 w 196527"/>
            <a:gd name="connsiteY7" fmla="*/ 363288 h 369241"/>
            <a:gd name="connsiteX8" fmla="*/ 119063 w 196527"/>
            <a:gd name="connsiteY8" fmla="*/ 369241 h 369241"/>
            <a:gd name="connsiteX9" fmla="*/ 154781 w 196527"/>
            <a:gd name="connsiteY9" fmla="*/ 357335 h 369241"/>
            <a:gd name="connsiteX10" fmla="*/ 190500 w 196527"/>
            <a:gd name="connsiteY10" fmla="*/ 297803 h 369241"/>
            <a:gd name="connsiteX11" fmla="*/ 196453 w 196527"/>
            <a:gd name="connsiteY11" fmla="*/ 268038 h 369241"/>
            <a:gd name="connsiteX12" fmla="*/ 172641 w 196527"/>
            <a:gd name="connsiteY12" fmla="*/ 190647 h 369241"/>
            <a:gd name="connsiteX13" fmla="*/ 166688 w 196527"/>
            <a:gd name="connsiteY13" fmla="*/ 166835 h 369241"/>
            <a:gd name="connsiteX14" fmla="*/ 136922 w 196527"/>
            <a:gd name="connsiteY14" fmla="*/ 107303 h 369241"/>
            <a:gd name="connsiteX15" fmla="*/ 125016 w 196527"/>
            <a:gd name="connsiteY15" fmla="*/ 53725 h 369241"/>
            <a:gd name="connsiteX16" fmla="*/ 119063 w 196527"/>
            <a:gd name="connsiteY16" fmla="*/ 29913 h 369241"/>
            <a:gd name="connsiteX17" fmla="*/ 107156 w 196527"/>
            <a:gd name="connsiteY17" fmla="*/ 6100 h 369241"/>
            <a:gd name="connsiteX18" fmla="*/ 59531 w 196527"/>
            <a:gd name="connsiteY18" fmla="*/ 12053 h 369241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  <a:cxn ang="0">
              <a:pos x="connsiteX11" y="connsiteY11"/>
            </a:cxn>
            <a:cxn ang="0">
              <a:pos x="connsiteX12" y="connsiteY12"/>
            </a:cxn>
            <a:cxn ang="0">
              <a:pos x="connsiteX13" y="connsiteY13"/>
            </a:cxn>
            <a:cxn ang="0">
              <a:pos x="connsiteX14" y="connsiteY14"/>
            </a:cxn>
            <a:cxn ang="0">
              <a:pos x="connsiteX15" y="connsiteY15"/>
            </a:cxn>
            <a:cxn ang="0">
              <a:pos x="connsiteX16" y="connsiteY16"/>
            </a:cxn>
            <a:cxn ang="0">
              <a:pos x="connsiteX17" y="connsiteY17"/>
            </a:cxn>
            <a:cxn ang="0">
              <a:pos x="connsiteX18" y="connsiteY18"/>
            </a:cxn>
          </a:cxnLst>
          <a:rect l="l" t="t" r="r" b="b"/>
          <a:pathLst>
            <a:path w="196527" h="369241">
              <a:moveTo>
                <a:pt x="59531" y="12053"/>
              </a:moveTo>
              <a:cubicBezTo>
                <a:pt x="46633" y="15030"/>
                <a:pt x="38315" y="17548"/>
                <a:pt x="29766" y="23960"/>
              </a:cubicBezTo>
              <a:cubicBezTo>
                <a:pt x="7055" y="40994"/>
                <a:pt x="6120" y="70915"/>
                <a:pt x="0" y="95397"/>
              </a:cubicBezTo>
              <a:cubicBezTo>
                <a:pt x="2268" y="118077"/>
                <a:pt x="908" y="192767"/>
                <a:pt x="17859" y="232319"/>
              </a:cubicBezTo>
              <a:cubicBezTo>
                <a:pt x="21355" y="240476"/>
                <a:pt x="24146" y="249263"/>
                <a:pt x="29766" y="256132"/>
              </a:cubicBezTo>
              <a:cubicBezTo>
                <a:pt x="42206" y="271336"/>
                <a:pt x="71438" y="297803"/>
                <a:pt x="71438" y="297803"/>
              </a:cubicBezTo>
              <a:cubicBezTo>
                <a:pt x="72297" y="302097"/>
                <a:pt x="78114" y="337582"/>
                <a:pt x="83344" y="345428"/>
              </a:cubicBezTo>
              <a:cubicBezTo>
                <a:pt x="88014" y="352433"/>
                <a:pt x="94198" y="358618"/>
                <a:pt x="101203" y="363288"/>
              </a:cubicBezTo>
              <a:cubicBezTo>
                <a:pt x="106424" y="366769"/>
                <a:pt x="113110" y="367257"/>
                <a:pt x="119063" y="369241"/>
              </a:cubicBezTo>
              <a:cubicBezTo>
                <a:pt x="130969" y="365272"/>
                <a:pt x="145907" y="366209"/>
                <a:pt x="154781" y="357335"/>
              </a:cubicBezTo>
              <a:cubicBezTo>
                <a:pt x="171145" y="340971"/>
                <a:pt x="190500" y="297803"/>
                <a:pt x="190500" y="297803"/>
              </a:cubicBezTo>
              <a:cubicBezTo>
                <a:pt x="192484" y="287881"/>
                <a:pt x="197174" y="278130"/>
                <a:pt x="196453" y="268038"/>
              </a:cubicBezTo>
              <a:cubicBezTo>
                <a:pt x="191780" y="202612"/>
                <a:pt x="188286" y="232368"/>
                <a:pt x="172641" y="190647"/>
              </a:cubicBezTo>
              <a:cubicBezTo>
                <a:pt x="169768" y="182986"/>
                <a:pt x="169911" y="174355"/>
                <a:pt x="166688" y="166835"/>
              </a:cubicBezTo>
              <a:cubicBezTo>
                <a:pt x="157948" y="146443"/>
                <a:pt x="136922" y="107303"/>
                <a:pt x="136922" y="107303"/>
              </a:cubicBezTo>
              <a:cubicBezTo>
                <a:pt x="126180" y="42848"/>
                <a:pt x="136739" y="94758"/>
                <a:pt x="125016" y="53725"/>
              </a:cubicBezTo>
              <a:cubicBezTo>
                <a:pt x="122768" y="45858"/>
                <a:pt x="121936" y="37574"/>
                <a:pt x="119063" y="29913"/>
              </a:cubicBezTo>
              <a:cubicBezTo>
                <a:pt x="115947" y="21603"/>
                <a:pt x="113431" y="12375"/>
                <a:pt x="107156" y="6100"/>
              </a:cubicBezTo>
              <a:cubicBezTo>
                <a:pt x="91700" y="-9356"/>
                <a:pt x="72429" y="9076"/>
                <a:pt x="59531" y="12053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7</xdr:col>
      <xdr:colOff>245269</xdr:colOff>
      <xdr:row>17</xdr:row>
      <xdr:rowOff>175283</xdr:rowOff>
    </xdr:from>
    <xdr:to>
      <xdr:col>8</xdr:col>
      <xdr:colOff>73787</xdr:colOff>
      <xdr:row>19</xdr:row>
      <xdr:rowOff>68127</xdr:rowOff>
    </xdr:to>
    <xdr:sp macro="" textlink="">
      <xdr:nvSpPr>
        <xdr:cNvPr id="62" name="TextBox 61">
          <a:extLst>
            <a:ext uri="{FF2B5EF4-FFF2-40B4-BE49-F238E27FC236}">
              <a16:creationId xmlns:a16="http://schemas.microsoft.com/office/drawing/2014/main" id="{C43EA3BE-87C2-440A-B51A-53579FCB49DB}"/>
            </a:ext>
            <a:ext uri="{147F2762-F138-4A5C-976F-8EAC2B608ADB}">
              <a16:predDERef xmlns:a16="http://schemas.microsoft.com/office/drawing/2014/main" pred="{6CB11C81-438A-4605-9234-F73360643E1E}"/>
            </a:ext>
          </a:extLst>
        </xdr:cNvPr>
        <xdr:cNvSpPr txBox="1"/>
      </xdr:nvSpPr>
      <xdr:spPr>
        <a:xfrm>
          <a:off x="4495800" y="3413783"/>
          <a:ext cx="435737" cy="2738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36</a:t>
          </a:r>
        </a:p>
      </xdr:txBody>
    </xdr:sp>
    <xdr:clientData/>
  </xdr:twoCellAnchor>
  <xdr:twoCellAnchor>
    <xdr:from>
      <xdr:col>7</xdr:col>
      <xdr:colOff>335062</xdr:colOff>
      <xdr:row>16</xdr:row>
      <xdr:rowOff>106861</xdr:rowOff>
    </xdr:from>
    <xdr:to>
      <xdr:col>7</xdr:col>
      <xdr:colOff>496411</xdr:colOff>
      <xdr:row>18</xdr:row>
      <xdr:rowOff>27283</xdr:rowOff>
    </xdr:to>
    <xdr:sp macro="" textlink="">
      <xdr:nvSpPr>
        <xdr:cNvPr id="64" name="Freeform: Shape 63">
          <a:extLst>
            <a:ext uri="{FF2B5EF4-FFF2-40B4-BE49-F238E27FC236}">
              <a16:creationId xmlns:a16="http://schemas.microsoft.com/office/drawing/2014/main" id="{EAECC208-B470-70C4-3DDE-A33CA03688E9}"/>
            </a:ext>
          </a:extLst>
        </xdr:cNvPr>
        <xdr:cNvSpPr/>
      </xdr:nvSpPr>
      <xdr:spPr>
        <a:xfrm>
          <a:off x="4585593" y="3154861"/>
          <a:ext cx="161349" cy="301422"/>
        </a:xfrm>
        <a:custGeom>
          <a:avLst/>
          <a:gdLst>
            <a:gd name="connsiteX0" fmla="*/ 4266 w 161349"/>
            <a:gd name="connsiteY0" fmla="*/ 295 h 301422"/>
            <a:gd name="connsiteX1" fmla="*/ 10219 w 161349"/>
            <a:gd name="connsiteY1" fmla="*/ 71733 h 301422"/>
            <a:gd name="connsiteX2" fmla="*/ 28079 w 161349"/>
            <a:gd name="connsiteY2" fmla="*/ 256280 h 301422"/>
            <a:gd name="connsiteX3" fmla="*/ 34032 w 161349"/>
            <a:gd name="connsiteY3" fmla="*/ 280092 h 301422"/>
            <a:gd name="connsiteX4" fmla="*/ 129282 w 161349"/>
            <a:gd name="connsiteY4" fmla="*/ 291998 h 301422"/>
            <a:gd name="connsiteX5" fmla="*/ 147141 w 161349"/>
            <a:gd name="connsiteY5" fmla="*/ 280092 h 301422"/>
            <a:gd name="connsiteX6" fmla="*/ 153094 w 161349"/>
            <a:gd name="connsiteY6" fmla="*/ 149123 h 301422"/>
            <a:gd name="connsiteX7" fmla="*/ 141188 w 161349"/>
            <a:gd name="connsiteY7" fmla="*/ 113405 h 301422"/>
            <a:gd name="connsiteX8" fmla="*/ 99516 w 161349"/>
            <a:gd name="connsiteY8" fmla="*/ 83639 h 301422"/>
            <a:gd name="connsiteX9" fmla="*/ 81657 w 161349"/>
            <a:gd name="connsiteY9" fmla="*/ 59826 h 301422"/>
            <a:gd name="connsiteX10" fmla="*/ 4266 w 161349"/>
            <a:gd name="connsiteY10" fmla="*/ 295 h 3014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  <a:cxn ang="0">
              <a:pos x="connsiteX5" y="connsiteY5"/>
            </a:cxn>
            <a:cxn ang="0">
              <a:pos x="connsiteX6" y="connsiteY6"/>
            </a:cxn>
            <a:cxn ang="0">
              <a:pos x="connsiteX7" y="connsiteY7"/>
            </a:cxn>
            <a:cxn ang="0">
              <a:pos x="connsiteX8" y="connsiteY8"/>
            </a:cxn>
            <a:cxn ang="0">
              <a:pos x="connsiteX9" y="connsiteY9"/>
            </a:cxn>
            <a:cxn ang="0">
              <a:pos x="connsiteX10" y="connsiteY10"/>
            </a:cxn>
          </a:cxnLst>
          <a:rect l="l" t="t" r="r" b="b"/>
          <a:pathLst>
            <a:path w="161349" h="301422">
              <a:moveTo>
                <a:pt x="4266" y="295"/>
              </a:moveTo>
              <a:cubicBezTo>
                <a:pt x="-7640" y="2280"/>
                <a:pt x="9026" y="47868"/>
                <a:pt x="10219" y="71733"/>
              </a:cubicBezTo>
              <a:cubicBezTo>
                <a:pt x="19113" y="249597"/>
                <a:pt x="-15011" y="191641"/>
                <a:pt x="28079" y="256280"/>
              </a:cubicBezTo>
              <a:cubicBezTo>
                <a:pt x="30063" y="264217"/>
                <a:pt x="29973" y="272988"/>
                <a:pt x="34032" y="280092"/>
              </a:cubicBezTo>
              <a:cubicBezTo>
                <a:pt x="55344" y="317388"/>
                <a:pt x="89111" y="295088"/>
                <a:pt x="129282" y="291998"/>
              </a:cubicBezTo>
              <a:cubicBezTo>
                <a:pt x="135235" y="288029"/>
                <a:pt x="142982" y="285914"/>
                <a:pt x="147141" y="280092"/>
              </a:cubicBezTo>
              <a:cubicBezTo>
                <a:pt x="172424" y="244696"/>
                <a:pt x="157067" y="179580"/>
                <a:pt x="153094" y="149123"/>
              </a:cubicBezTo>
              <a:cubicBezTo>
                <a:pt x="151471" y="136678"/>
                <a:pt x="146800" y="124630"/>
                <a:pt x="141188" y="113405"/>
              </a:cubicBezTo>
              <a:cubicBezTo>
                <a:pt x="135447" y="101924"/>
                <a:pt x="104518" y="86640"/>
                <a:pt x="99516" y="83639"/>
              </a:cubicBezTo>
              <a:cubicBezTo>
                <a:pt x="93563" y="75701"/>
                <a:pt x="88331" y="67168"/>
                <a:pt x="81657" y="59826"/>
              </a:cubicBezTo>
              <a:cubicBezTo>
                <a:pt x="31868" y="5058"/>
                <a:pt x="16172" y="-1690"/>
                <a:pt x="4266" y="295"/>
              </a:cubicBezTo>
              <a:close/>
            </a:path>
          </a:pathLst>
        </a:custGeom>
        <a:noFill/>
        <a:ln>
          <a:solidFill>
            <a:schemeClr val="accent6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483890</xdr:colOff>
      <xdr:row>15</xdr:row>
      <xdr:rowOff>154486</xdr:rowOff>
    </xdr:from>
    <xdr:to>
      <xdr:col>1</xdr:col>
      <xdr:colOff>192017</xdr:colOff>
      <xdr:row>18</xdr:row>
      <xdr:rowOff>57954</xdr:rowOff>
    </xdr:to>
    <xdr:sp macro="" textlink="">
      <xdr:nvSpPr>
        <xdr:cNvPr id="65" name="TextBox 64">
          <a:extLst>
            <a:ext uri="{FF2B5EF4-FFF2-40B4-BE49-F238E27FC236}">
              <a16:creationId xmlns:a16="http://schemas.microsoft.com/office/drawing/2014/main" id="{1BF57911-F775-4B53-9B00-850F88597EC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83890" y="3011986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261243</xdr:colOff>
      <xdr:row>19</xdr:row>
      <xdr:rowOff>164011</xdr:rowOff>
    </xdr:from>
    <xdr:to>
      <xdr:col>0</xdr:col>
      <xdr:colOff>576589</xdr:colOff>
      <xdr:row>22</xdr:row>
      <xdr:rowOff>67479</xdr:rowOff>
    </xdr:to>
    <xdr:sp macro="" textlink="">
      <xdr:nvSpPr>
        <xdr:cNvPr id="66" name="TextBox 65">
          <a:extLst>
            <a:ext uri="{FF2B5EF4-FFF2-40B4-BE49-F238E27FC236}">
              <a16:creationId xmlns:a16="http://schemas.microsoft.com/office/drawing/2014/main" id="{E4BC8D8F-2833-4C85-8339-7BD4ED570BB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61243" y="3783511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0</xdr:col>
      <xdr:colOff>300534</xdr:colOff>
      <xdr:row>23</xdr:row>
      <xdr:rowOff>24707</xdr:rowOff>
    </xdr:from>
    <xdr:to>
      <xdr:col>1</xdr:col>
      <xdr:colOff>8661</xdr:colOff>
      <xdr:row>25</xdr:row>
      <xdr:rowOff>118675</xdr:rowOff>
    </xdr:to>
    <xdr:sp macro="" textlink="">
      <xdr:nvSpPr>
        <xdr:cNvPr id="67" name="TextBox 66">
          <a:extLst>
            <a:ext uri="{FF2B5EF4-FFF2-40B4-BE49-F238E27FC236}">
              <a16:creationId xmlns:a16="http://schemas.microsoft.com/office/drawing/2014/main" id="{37AAB365-EBF0-49E5-AAD5-60F3C169AD66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00534" y="4406207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375543</xdr:colOff>
      <xdr:row>23</xdr:row>
      <xdr:rowOff>46138</xdr:rowOff>
    </xdr:from>
    <xdr:to>
      <xdr:col>2</xdr:col>
      <xdr:colOff>83670</xdr:colOff>
      <xdr:row>25</xdr:row>
      <xdr:rowOff>140106</xdr:rowOff>
    </xdr:to>
    <xdr:sp macro="" textlink="">
      <xdr:nvSpPr>
        <xdr:cNvPr id="68" name="TextBox 67">
          <a:extLst>
            <a:ext uri="{FF2B5EF4-FFF2-40B4-BE49-F238E27FC236}">
              <a16:creationId xmlns:a16="http://schemas.microsoft.com/office/drawing/2014/main" id="{193BA8B4-3AD8-40FD-B7B0-BFA880CD168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982762" y="4427638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1</xdr:col>
      <xdr:colOff>236241</xdr:colOff>
      <xdr:row>21</xdr:row>
      <xdr:rowOff>25897</xdr:rowOff>
    </xdr:from>
    <xdr:to>
      <xdr:col>1</xdr:col>
      <xdr:colOff>551587</xdr:colOff>
      <xdr:row>23</xdr:row>
      <xdr:rowOff>119865</xdr:rowOff>
    </xdr:to>
    <xdr:sp macro="" textlink="">
      <xdr:nvSpPr>
        <xdr:cNvPr id="69" name="TextBox 68">
          <a:extLst>
            <a:ext uri="{FF2B5EF4-FFF2-40B4-BE49-F238E27FC236}">
              <a16:creationId xmlns:a16="http://schemas.microsoft.com/office/drawing/2014/main" id="{2AAC9E33-17BE-4427-A51B-58516B15183C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843460" y="4026397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8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0</xdr:col>
      <xdr:colOff>567235</xdr:colOff>
      <xdr:row>20</xdr:row>
      <xdr:rowOff>154484</xdr:rowOff>
    </xdr:from>
    <xdr:to>
      <xdr:col>1</xdr:col>
      <xdr:colOff>275362</xdr:colOff>
      <xdr:row>23</xdr:row>
      <xdr:rowOff>57952</xdr:rowOff>
    </xdr:to>
    <xdr:sp macro="" textlink="">
      <xdr:nvSpPr>
        <xdr:cNvPr id="70" name="TextBox 69">
          <a:extLst>
            <a:ext uri="{FF2B5EF4-FFF2-40B4-BE49-F238E27FC236}">
              <a16:creationId xmlns:a16="http://schemas.microsoft.com/office/drawing/2014/main" id="{9C796416-38C5-4231-911C-352FA2028C6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567235" y="3964484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1</xdr:col>
      <xdr:colOff>273150</xdr:colOff>
      <xdr:row>18</xdr:row>
      <xdr:rowOff>27087</xdr:rowOff>
    </xdr:from>
    <xdr:to>
      <xdr:col>1</xdr:col>
      <xdr:colOff>588496</xdr:colOff>
      <xdr:row>20</xdr:row>
      <xdr:rowOff>121055</xdr:rowOff>
    </xdr:to>
    <xdr:sp macro="" textlink="">
      <xdr:nvSpPr>
        <xdr:cNvPr id="71" name="TextBox 70">
          <a:extLst>
            <a:ext uri="{FF2B5EF4-FFF2-40B4-BE49-F238E27FC236}">
              <a16:creationId xmlns:a16="http://schemas.microsoft.com/office/drawing/2014/main" id="{3F6A390D-EA8B-4895-ABD2-1569FDD3C89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880369" y="3456087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1</xdr:col>
      <xdr:colOff>371972</xdr:colOff>
      <xdr:row>13</xdr:row>
      <xdr:rowOff>60425</xdr:rowOff>
    </xdr:from>
    <xdr:to>
      <xdr:col>2</xdr:col>
      <xdr:colOff>80099</xdr:colOff>
      <xdr:row>15</xdr:row>
      <xdr:rowOff>154393</xdr:rowOff>
    </xdr:to>
    <xdr:sp macro="" textlink="">
      <xdr:nvSpPr>
        <xdr:cNvPr id="72" name="TextBox 71">
          <a:extLst>
            <a:ext uri="{FF2B5EF4-FFF2-40B4-BE49-F238E27FC236}">
              <a16:creationId xmlns:a16="http://schemas.microsoft.com/office/drawing/2014/main" id="{473BA6A2-C27F-4658-AC81-20679594CECD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979191" y="2536925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2</xdr:col>
      <xdr:colOff>95747</xdr:colOff>
      <xdr:row>15</xdr:row>
      <xdr:rowOff>81856</xdr:rowOff>
    </xdr:from>
    <xdr:to>
      <xdr:col>2</xdr:col>
      <xdr:colOff>411093</xdr:colOff>
      <xdr:row>17</xdr:row>
      <xdr:rowOff>175824</xdr:rowOff>
    </xdr:to>
    <xdr:sp macro="" textlink="">
      <xdr:nvSpPr>
        <xdr:cNvPr id="73" name="TextBox 72">
          <a:extLst>
            <a:ext uri="{FF2B5EF4-FFF2-40B4-BE49-F238E27FC236}">
              <a16:creationId xmlns:a16="http://schemas.microsoft.com/office/drawing/2014/main" id="{4C4A74ED-66D1-4463-A4ED-B60B6DBF155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310185" y="2939356"/>
          <a:ext cx="315346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2</xdr:col>
      <xdr:colOff>140988</xdr:colOff>
      <xdr:row>17</xdr:row>
      <xdr:rowOff>168771</xdr:rowOff>
    </xdr:from>
    <xdr:to>
      <xdr:col>2</xdr:col>
      <xdr:colOff>535780</xdr:colOff>
      <xdr:row>20</xdr:row>
      <xdr:rowOff>72239</xdr:rowOff>
    </xdr:to>
    <xdr:sp macro="" textlink="">
      <xdr:nvSpPr>
        <xdr:cNvPr id="75" name="TextBox 74">
          <a:extLst>
            <a:ext uri="{FF2B5EF4-FFF2-40B4-BE49-F238E27FC236}">
              <a16:creationId xmlns:a16="http://schemas.microsoft.com/office/drawing/2014/main" id="{932F8B32-1228-46F0-9C9F-628AF121E643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355426" y="3407271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2</xdr:col>
      <xdr:colOff>287435</xdr:colOff>
      <xdr:row>19</xdr:row>
      <xdr:rowOff>94952</xdr:rowOff>
    </xdr:from>
    <xdr:to>
      <xdr:col>3</xdr:col>
      <xdr:colOff>75009</xdr:colOff>
      <xdr:row>21</xdr:row>
      <xdr:rowOff>188920</xdr:rowOff>
    </xdr:to>
    <xdr:sp macro="" textlink="">
      <xdr:nvSpPr>
        <xdr:cNvPr id="76" name="TextBox 75">
          <a:extLst>
            <a:ext uri="{FF2B5EF4-FFF2-40B4-BE49-F238E27FC236}">
              <a16:creationId xmlns:a16="http://schemas.microsoft.com/office/drawing/2014/main" id="{7F7675A1-95D1-464F-9057-0AEF40F4B406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501873" y="3714452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3</xdr:col>
      <xdr:colOff>17164</xdr:colOff>
      <xdr:row>18</xdr:row>
      <xdr:rowOff>164008</xdr:rowOff>
    </xdr:from>
    <xdr:to>
      <xdr:col>3</xdr:col>
      <xdr:colOff>411956</xdr:colOff>
      <xdr:row>21</xdr:row>
      <xdr:rowOff>67476</xdr:rowOff>
    </xdr:to>
    <xdr:sp macro="" textlink="">
      <xdr:nvSpPr>
        <xdr:cNvPr id="77" name="TextBox 76">
          <a:extLst>
            <a:ext uri="{FF2B5EF4-FFF2-40B4-BE49-F238E27FC236}">
              <a16:creationId xmlns:a16="http://schemas.microsoft.com/office/drawing/2014/main" id="{A54EA4A7-93FA-4077-92BB-7B5328B036B3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838820" y="3593008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3</xdr:col>
      <xdr:colOff>32643</xdr:colOff>
      <xdr:row>16</xdr:row>
      <xdr:rowOff>137815</xdr:rowOff>
    </xdr:from>
    <xdr:to>
      <xdr:col>3</xdr:col>
      <xdr:colOff>427435</xdr:colOff>
      <xdr:row>19</xdr:row>
      <xdr:rowOff>41283</xdr:rowOff>
    </xdr:to>
    <xdr:sp macro="" textlink="">
      <xdr:nvSpPr>
        <xdr:cNvPr id="78" name="TextBox 77">
          <a:extLst>
            <a:ext uri="{FF2B5EF4-FFF2-40B4-BE49-F238E27FC236}">
              <a16:creationId xmlns:a16="http://schemas.microsoft.com/office/drawing/2014/main" id="{C0346F11-1B15-4A87-9AFB-8B6E78A3991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854299" y="3185815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2</xdr:col>
      <xdr:colOff>506511</xdr:colOff>
      <xdr:row>12</xdr:row>
      <xdr:rowOff>34231</xdr:rowOff>
    </xdr:from>
    <xdr:to>
      <xdr:col>3</xdr:col>
      <xdr:colOff>294085</xdr:colOff>
      <xdr:row>14</xdr:row>
      <xdr:rowOff>128199</xdr:rowOff>
    </xdr:to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9635DDFE-0A1F-4838-8B35-0C983B6BC0C0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720949" y="2320231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2</xdr:col>
      <xdr:colOff>176708</xdr:colOff>
      <xdr:row>10</xdr:row>
      <xdr:rowOff>174725</xdr:rowOff>
    </xdr:from>
    <xdr:to>
      <xdr:col>2</xdr:col>
      <xdr:colOff>571500</xdr:colOff>
      <xdr:row>13</xdr:row>
      <xdr:rowOff>78193</xdr:rowOff>
    </xdr:to>
    <xdr:sp macro="" textlink="">
      <xdr:nvSpPr>
        <xdr:cNvPr id="80" name="TextBox 79">
          <a:extLst>
            <a:ext uri="{FF2B5EF4-FFF2-40B4-BE49-F238E27FC236}">
              <a16:creationId xmlns:a16="http://schemas.microsoft.com/office/drawing/2014/main" id="{2841716C-C42A-452C-9C76-AD29ABAAE87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391146" y="2079725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  <xdr:twoCellAnchor>
    <xdr:from>
      <xdr:col>2</xdr:col>
      <xdr:colOff>507701</xdr:colOff>
      <xdr:row>9</xdr:row>
      <xdr:rowOff>142578</xdr:rowOff>
    </xdr:from>
    <xdr:to>
      <xdr:col>3</xdr:col>
      <xdr:colOff>295275</xdr:colOff>
      <xdr:row>12</xdr:row>
      <xdr:rowOff>46046</xdr:rowOff>
    </xdr:to>
    <xdr:sp macro="" textlink="">
      <xdr:nvSpPr>
        <xdr:cNvPr id="81" name="TextBox 80">
          <a:extLst>
            <a:ext uri="{FF2B5EF4-FFF2-40B4-BE49-F238E27FC236}">
              <a16:creationId xmlns:a16="http://schemas.microsoft.com/office/drawing/2014/main" id="{335AD867-E52B-4FB3-82BA-A49C1CF8498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1722139" y="1857078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16</a:t>
          </a:r>
        </a:p>
      </xdr:txBody>
    </xdr:sp>
    <xdr:clientData/>
  </xdr:twoCellAnchor>
  <xdr:twoCellAnchor>
    <xdr:from>
      <xdr:col>3</xdr:col>
      <xdr:colOff>326727</xdr:colOff>
      <xdr:row>11</xdr:row>
      <xdr:rowOff>140197</xdr:rowOff>
    </xdr:from>
    <xdr:to>
      <xdr:col>4</xdr:col>
      <xdr:colOff>114300</xdr:colOff>
      <xdr:row>14</xdr:row>
      <xdr:rowOff>43665</xdr:rowOff>
    </xdr:to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872F8F2F-067F-4729-95EB-A3396DBA69E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148383" y="223569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17</a:t>
          </a:r>
        </a:p>
      </xdr:txBody>
    </xdr:sp>
    <xdr:clientData/>
  </xdr:twoCellAnchor>
  <xdr:twoCellAnchor>
    <xdr:from>
      <xdr:col>3</xdr:col>
      <xdr:colOff>461268</xdr:colOff>
      <xdr:row>14</xdr:row>
      <xdr:rowOff>161628</xdr:rowOff>
    </xdr:from>
    <xdr:to>
      <xdr:col>4</xdr:col>
      <xdr:colOff>248841</xdr:colOff>
      <xdr:row>17</xdr:row>
      <xdr:rowOff>65096</xdr:rowOff>
    </xdr:to>
    <xdr:sp macro="" textlink="">
      <xdr:nvSpPr>
        <xdr:cNvPr id="83" name="TextBox 82">
          <a:extLst>
            <a:ext uri="{FF2B5EF4-FFF2-40B4-BE49-F238E27FC236}">
              <a16:creationId xmlns:a16="http://schemas.microsoft.com/office/drawing/2014/main" id="{68D72435-D701-4300-A0CC-3E05A0FFC6FF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282924" y="2828628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18</a:t>
          </a:r>
        </a:p>
      </xdr:txBody>
    </xdr:sp>
    <xdr:clientData/>
  </xdr:twoCellAnchor>
  <xdr:twoCellAnchor>
    <xdr:from>
      <xdr:col>3</xdr:col>
      <xdr:colOff>304105</xdr:colOff>
      <xdr:row>18</xdr:row>
      <xdr:rowOff>75902</xdr:rowOff>
    </xdr:from>
    <xdr:to>
      <xdr:col>4</xdr:col>
      <xdr:colOff>91678</xdr:colOff>
      <xdr:row>20</xdr:row>
      <xdr:rowOff>169870</xdr:rowOff>
    </xdr:to>
    <xdr:sp macro="" textlink="">
      <xdr:nvSpPr>
        <xdr:cNvPr id="84" name="TextBox 83">
          <a:extLst>
            <a:ext uri="{FF2B5EF4-FFF2-40B4-BE49-F238E27FC236}">
              <a16:creationId xmlns:a16="http://schemas.microsoft.com/office/drawing/2014/main" id="{EDDEB90A-E510-4BAD-95DE-02029992A07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125761" y="3504902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19</a:t>
          </a:r>
        </a:p>
      </xdr:txBody>
    </xdr:sp>
    <xdr:clientData/>
  </xdr:twoCellAnchor>
  <xdr:twoCellAnchor>
    <xdr:from>
      <xdr:col>4</xdr:col>
      <xdr:colOff>152896</xdr:colOff>
      <xdr:row>16</xdr:row>
      <xdr:rowOff>180677</xdr:rowOff>
    </xdr:from>
    <xdr:to>
      <xdr:col>4</xdr:col>
      <xdr:colOff>547688</xdr:colOff>
      <xdr:row>19</xdr:row>
      <xdr:rowOff>84145</xdr:rowOff>
    </xdr:to>
    <xdr:sp macro="" textlink="">
      <xdr:nvSpPr>
        <xdr:cNvPr id="85" name="TextBox 84">
          <a:extLst>
            <a:ext uri="{FF2B5EF4-FFF2-40B4-BE49-F238E27FC236}">
              <a16:creationId xmlns:a16="http://schemas.microsoft.com/office/drawing/2014/main" id="{C8839CC2-BC3E-4CA2-8A7A-73B114ACB06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581771" y="322867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20</a:t>
          </a:r>
        </a:p>
      </xdr:txBody>
    </xdr:sp>
    <xdr:clientData/>
  </xdr:twoCellAnchor>
  <xdr:twoCellAnchor>
    <xdr:from>
      <xdr:col>4</xdr:col>
      <xdr:colOff>341015</xdr:colOff>
      <xdr:row>14</xdr:row>
      <xdr:rowOff>59233</xdr:rowOff>
    </xdr:from>
    <xdr:to>
      <xdr:col>5</xdr:col>
      <xdr:colOff>128588</xdr:colOff>
      <xdr:row>16</xdr:row>
      <xdr:rowOff>153201</xdr:rowOff>
    </xdr:to>
    <xdr:sp macro="" textlink="">
      <xdr:nvSpPr>
        <xdr:cNvPr id="86" name="TextBox 85">
          <a:extLst>
            <a:ext uri="{FF2B5EF4-FFF2-40B4-BE49-F238E27FC236}">
              <a16:creationId xmlns:a16="http://schemas.microsoft.com/office/drawing/2014/main" id="{557685ED-0C28-432D-BBDC-A3E98F3413E0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769890" y="2726233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21</a:t>
          </a:r>
        </a:p>
      </xdr:txBody>
    </xdr:sp>
    <xdr:clientData/>
  </xdr:twoCellAnchor>
  <xdr:twoCellAnchor>
    <xdr:from>
      <xdr:col>4</xdr:col>
      <xdr:colOff>130275</xdr:colOff>
      <xdr:row>11</xdr:row>
      <xdr:rowOff>27087</xdr:rowOff>
    </xdr:from>
    <xdr:to>
      <xdr:col>4</xdr:col>
      <xdr:colOff>525067</xdr:colOff>
      <xdr:row>13</xdr:row>
      <xdr:rowOff>121055</xdr:rowOff>
    </xdr:to>
    <xdr:sp macro="" textlink="">
      <xdr:nvSpPr>
        <xdr:cNvPr id="87" name="TextBox 86">
          <a:extLst>
            <a:ext uri="{FF2B5EF4-FFF2-40B4-BE49-F238E27FC236}">
              <a16:creationId xmlns:a16="http://schemas.microsoft.com/office/drawing/2014/main" id="{AC56D117-87D4-4723-BAC9-016AB533D0C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559150" y="212258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22</a:t>
          </a:r>
        </a:p>
      </xdr:txBody>
    </xdr:sp>
    <xdr:clientData/>
  </xdr:twoCellAnchor>
  <xdr:twoCellAnchor>
    <xdr:from>
      <xdr:col>3</xdr:col>
      <xdr:colOff>413644</xdr:colOff>
      <xdr:row>9</xdr:row>
      <xdr:rowOff>48518</xdr:rowOff>
    </xdr:from>
    <xdr:to>
      <xdr:col>4</xdr:col>
      <xdr:colOff>201217</xdr:colOff>
      <xdr:row>11</xdr:row>
      <xdr:rowOff>142486</xdr:rowOff>
    </xdr:to>
    <xdr:sp macro="" textlink="">
      <xdr:nvSpPr>
        <xdr:cNvPr id="88" name="TextBox 87">
          <a:extLst>
            <a:ext uri="{FF2B5EF4-FFF2-40B4-BE49-F238E27FC236}">
              <a16:creationId xmlns:a16="http://schemas.microsoft.com/office/drawing/2014/main" id="{CD56F2D3-0DB3-4F62-AD66-1F360D679742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235300" y="1763018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1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23</a:t>
          </a:r>
        </a:p>
      </xdr:txBody>
    </xdr:sp>
    <xdr:clientData/>
  </xdr:twoCellAnchor>
  <xdr:twoCellAnchor>
    <xdr:from>
      <xdr:col>4</xdr:col>
      <xdr:colOff>185043</xdr:colOff>
      <xdr:row>8</xdr:row>
      <xdr:rowOff>189012</xdr:rowOff>
    </xdr:from>
    <xdr:to>
      <xdr:col>4</xdr:col>
      <xdr:colOff>579835</xdr:colOff>
      <xdr:row>11</xdr:row>
      <xdr:rowOff>92480</xdr:rowOff>
    </xdr:to>
    <xdr:sp macro="" textlink="">
      <xdr:nvSpPr>
        <xdr:cNvPr id="90" name="TextBox 89">
          <a:extLst>
            <a:ext uri="{FF2B5EF4-FFF2-40B4-BE49-F238E27FC236}">
              <a16:creationId xmlns:a16="http://schemas.microsoft.com/office/drawing/2014/main" id="{61278BA3-F291-4599-804E-7464853915E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613918" y="1713012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24</a:t>
          </a:r>
        </a:p>
      </xdr:txBody>
    </xdr:sp>
    <xdr:clientData/>
  </xdr:twoCellAnchor>
  <xdr:twoCellAnchor>
    <xdr:from>
      <xdr:col>5</xdr:col>
      <xdr:colOff>146943</xdr:colOff>
      <xdr:row>13</xdr:row>
      <xdr:rowOff>25896</xdr:rowOff>
    </xdr:from>
    <xdr:to>
      <xdr:col>5</xdr:col>
      <xdr:colOff>541735</xdr:colOff>
      <xdr:row>15</xdr:row>
      <xdr:rowOff>119864</xdr:rowOff>
    </xdr:to>
    <xdr:sp macro="" textlink="">
      <xdr:nvSpPr>
        <xdr:cNvPr id="91" name="TextBox 90">
          <a:extLst>
            <a:ext uri="{FF2B5EF4-FFF2-40B4-BE49-F238E27FC236}">
              <a16:creationId xmlns:a16="http://schemas.microsoft.com/office/drawing/2014/main" id="{F28A49F2-89AA-4A69-9207-66CDD6F0037E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183037" y="2502396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6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25</a:t>
          </a:r>
        </a:p>
      </xdr:txBody>
    </xdr:sp>
    <xdr:clientData/>
  </xdr:twoCellAnchor>
  <xdr:twoCellAnchor>
    <xdr:from>
      <xdr:col>5</xdr:col>
      <xdr:colOff>394593</xdr:colOff>
      <xdr:row>15</xdr:row>
      <xdr:rowOff>106858</xdr:rowOff>
    </xdr:from>
    <xdr:to>
      <xdr:col>6</xdr:col>
      <xdr:colOff>182166</xdr:colOff>
      <xdr:row>18</xdr:row>
      <xdr:rowOff>10326</xdr:rowOff>
    </xdr:to>
    <xdr:sp macro="" textlink="">
      <xdr:nvSpPr>
        <xdr:cNvPr id="92" name="TextBox 91">
          <a:extLst>
            <a:ext uri="{FF2B5EF4-FFF2-40B4-BE49-F238E27FC236}">
              <a16:creationId xmlns:a16="http://schemas.microsoft.com/office/drawing/2014/main" id="{9E446DFF-31F7-43DB-B29D-4538772907F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430687" y="2964358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1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26</a:t>
          </a:r>
        </a:p>
      </xdr:txBody>
    </xdr:sp>
    <xdr:clientData/>
  </xdr:twoCellAnchor>
  <xdr:twoCellAnchor>
    <xdr:from>
      <xdr:col>6</xdr:col>
      <xdr:colOff>5258</xdr:colOff>
      <xdr:row>16</xdr:row>
      <xdr:rowOff>68758</xdr:rowOff>
    </xdr:from>
    <xdr:to>
      <xdr:col>6</xdr:col>
      <xdr:colOff>400050</xdr:colOff>
      <xdr:row>18</xdr:row>
      <xdr:rowOff>162726</xdr:rowOff>
    </xdr:to>
    <xdr:sp macro="" textlink="">
      <xdr:nvSpPr>
        <xdr:cNvPr id="93" name="TextBox 92">
          <a:extLst>
            <a:ext uri="{FF2B5EF4-FFF2-40B4-BE49-F238E27FC236}">
              <a16:creationId xmlns:a16="http://schemas.microsoft.com/office/drawing/2014/main" id="{FB7882D9-0D5D-4524-BAFC-1DC3EAA78A10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648571" y="3116758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27</a:t>
          </a:r>
        </a:p>
      </xdr:txBody>
    </xdr:sp>
    <xdr:clientData/>
  </xdr:twoCellAnchor>
  <xdr:twoCellAnchor>
    <xdr:from>
      <xdr:col>6</xdr:col>
      <xdr:colOff>169564</xdr:colOff>
      <xdr:row>15</xdr:row>
      <xdr:rowOff>84236</xdr:rowOff>
    </xdr:from>
    <xdr:to>
      <xdr:col>6</xdr:col>
      <xdr:colOff>564356</xdr:colOff>
      <xdr:row>17</xdr:row>
      <xdr:rowOff>178204</xdr:rowOff>
    </xdr:to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BE64E412-144B-4F24-A313-0194B7C0A016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812877" y="2941736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28</a:t>
          </a:r>
        </a:p>
      </xdr:txBody>
    </xdr:sp>
    <xdr:clientData/>
  </xdr:twoCellAnchor>
  <xdr:twoCellAnchor>
    <xdr:from>
      <xdr:col>5</xdr:col>
      <xdr:colOff>500558</xdr:colOff>
      <xdr:row>13</xdr:row>
      <xdr:rowOff>153292</xdr:rowOff>
    </xdr:from>
    <xdr:to>
      <xdr:col>6</xdr:col>
      <xdr:colOff>288131</xdr:colOff>
      <xdr:row>16</xdr:row>
      <xdr:rowOff>56760</xdr:rowOff>
    </xdr:to>
    <xdr:sp macro="" textlink="">
      <xdr:nvSpPr>
        <xdr:cNvPr id="95" name="TextBox 94">
          <a:extLst>
            <a:ext uri="{FF2B5EF4-FFF2-40B4-BE49-F238E27FC236}">
              <a16:creationId xmlns:a16="http://schemas.microsoft.com/office/drawing/2014/main" id="{E690596C-4301-443F-9D58-8AB891391063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536652" y="2629792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29</a:t>
          </a:r>
        </a:p>
      </xdr:txBody>
    </xdr:sp>
    <xdr:clientData/>
  </xdr:twoCellAnchor>
  <xdr:twoCellAnchor>
    <xdr:from>
      <xdr:col>5</xdr:col>
      <xdr:colOff>373161</xdr:colOff>
      <xdr:row>12</xdr:row>
      <xdr:rowOff>85427</xdr:rowOff>
    </xdr:from>
    <xdr:to>
      <xdr:col>6</xdr:col>
      <xdr:colOff>160734</xdr:colOff>
      <xdr:row>14</xdr:row>
      <xdr:rowOff>179395</xdr:rowOff>
    </xdr:to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0EA1C80E-6404-4126-9D6A-11257516EE3A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409255" y="237142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30</a:t>
          </a:r>
        </a:p>
      </xdr:txBody>
    </xdr:sp>
    <xdr:clientData/>
  </xdr:twoCellAnchor>
  <xdr:twoCellAnchor>
    <xdr:from>
      <xdr:col>4</xdr:col>
      <xdr:colOff>489842</xdr:colOff>
      <xdr:row>8</xdr:row>
      <xdr:rowOff>142577</xdr:rowOff>
    </xdr:from>
    <xdr:to>
      <xdr:col>5</xdr:col>
      <xdr:colOff>277415</xdr:colOff>
      <xdr:row>11</xdr:row>
      <xdr:rowOff>46045</xdr:rowOff>
    </xdr:to>
    <xdr:sp macro="" textlink="">
      <xdr:nvSpPr>
        <xdr:cNvPr id="97" name="TextBox 96">
          <a:extLst>
            <a:ext uri="{FF2B5EF4-FFF2-40B4-BE49-F238E27FC236}">
              <a16:creationId xmlns:a16="http://schemas.microsoft.com/office/drawing/2014/main" id="{69002CE9-C4E2-41DE-BB26-7A965D7C6FB3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2918717" y="166657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31</a:t>
          </a:r>
        </a:p>
      </xdr:txBody>
    </xdr:sp>
    <xdr:clientData/>
  </xdr:twoCellAnchor>
  <xdr:twoCellAnchor>
    <xdr:from>
      <xdr:col>5</xdr:col>
      <xdr:colOff>112414</xdr:colOff>
      <xdr:row>7</xdr:row>
      <xdr:rowOff>128290</xdr:rowOff>
    </xdr:from>
    <xdr:to>
      <xdr:col>5</xdr:col>
      <xdr:colOff>507206</xdr:colOff>
      <xdr:row>10</xdr:row>
      <xdr:rowOff>31758</xdr:rowOff>
    </xdr:to>
    <xdr:sp macro="" textlink="">
      <xdr:nvSpPr>
        <xdr:cNvPr id="98" name="TextBox 97">
          <a:extLst>
            <a:ext uri="{FF2B5EF4-FFF2-40B4-BE49-F238E27FC236}">
              <a16:creationId xmlns:a16="http://schemas.microsoft.com/office/drawing/2014/main" id="{8BC75193-EC1E-4E94-B2CF-BB20530847A7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148508" y="1461790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32</a:t>
          </a:r>
        </a:p>
      </xdr:txBody>
    </xdr:sp>
    <xdr:clientData/>
  </xdr:twoCellAnchor>
  <xdr:twoCellAnchor>
    <xdr:from>
      <xdr:col>5</xdr:col>
      <xdr:colOff>604142</xdr:colOff>
      <xdr:row>11</xdr:row>
      <xdr:rowOff>24706</xdr:rowOff>
    </xdr:from>
    <xdr:to>
      <xdr:col>6</xdr:col>
      <xdr:colOff>391715</xdr:colOff>
      <xdr:row>13</xdr:row>
      <xdr:rowOff>118674</xdr:rowOff>
    </xdr:to>
    <xdr:sp macro="" textlink="">
      <xdr:nvSpPr>
        <xdr:cNvPr id="99" name="TextBox 98">
          <a:extLst>
            <a:ext uri="{FF2B5EF4-FFF2-40B4-BE49-F238E27FC236}">
              <a16:creationId xmlns:a16="http://schemas.microsoft.com/office/drawing/2014/main" id="{DF03A1AD-889C-4634-AB17-4E956E74EBAF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640236" y="2120206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33</a:t>
          </a:r>
        </a:p>
      </xdr:txBody>
    </xdr:sp>
    <xdr:clientData/>
  </xdr:twoCellAnchor>
  <xdr:twoCellAnchor>
    <xdr:from>
      <xdr:col>6</xdr:col>
      <xdr:colOff>470792</xdr:colOff>
      <xdr:row>13</xdr:row>
      <xdr:rowOff>105668</xdr:rowOff>
    </xdr:from>
    <xdr:to>
      <xdr:col>7</xdr:col>
      <xdr:colOff>258366</xdr:colOff>
      <xdr:row>16</xdr:row>
      <xdr:rowOff>9136</xdr:rowOff>
    </xdr:to>
    <xdr:sp macro="" textlink="">
      <xdr:nvSpPr>
        <xdr:cNvPr id="100" name="TextBox 99">
          <a:extLst>
            <a:ext uri="{FF2B5EF4-FFF2-40B4-BE49-F238E27FC236}">
              <a16:creationId xmlns:a16="http://schemas.microsoft.com/office/drawing/2014/main" id="{AA3C7410-EA8A-4843-B163-991C00FD6BC2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114105" y="2582168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34</a:t>
          </a:r>
        </a:p>
      </xdr:txBody>
    </xdr:sp>
    <xdr:clientData/>
  </xdr:twoCellAnchor>
  <xdr:twoCellAnchor>
    <xdr:from>
      <xdr:col>7</xdr:col>
      <xdr:colOff>212427</xdr:colOff>
      <xdr:row>14</xdr:row>
      <xdr:rowOff>13990</xdr:rowOff>
    </xdr:from>
    <xdr:to>
      <xdr:col>8</xdr:col>
      <xdr:colOff>0</xdr:colOff>
      <xdr:row>16</xdr:row>
      <xdr:rowOff>107958</xdr:rowOff>
    </xdr:to>
    <xdr:sp macro="" textlink="">
      <xdr:nvSpPr>
        <xdr:cNvPr id="101" name="TextBox 100">
          <a:extLst>
            <a:ext uri="{FF2B5EF4-FFF2-40B4-BE49-F238E27FC236}">
              <a16:creationId xmlns:a16="http://schemas.microsoft.com/office/drawing/2014/main" id="{D6414503-2D92-4168-AF87-F1D6F1EE526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462958" y="2680990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35</a:t>
          </a:r>
        </a:p>
      </xdr:txBody>
    </xdr:sp>
    <xdr:clientData/>
  </xdr:twoCellAnchor>
  <xdr:twoCellAnchor>
    <xdr:from>
      <xdr:col>7</xdr:col>
      <xdr:colOff>90984</xdr:colOff>
      <xdr:row>11</xdr:row>
      <xdr:rowOff>47328</xdr:rowOff>
    </xdr:from>
    <xdr:to>
      <xdr:col>7</xdr:col>
      <xdr:colOff>485776</xdr:colOff>
      <xdr:row>13</xdr:row>
      <xdr:rowOff>141296</xdr:rowOff>
    </xdr:to>
    <xdr:sp macro="" textlink="">
      <xdr:nvSpPr>
        <xdr:cNvPr id="102" name="TextBox 101">
          <a:extLst>
            <a:ext uri="{FF2B5EF4-FFF2-40B4-BE49-F238E27FC236}">
              <a16:creationId xmlns:a16="http://schemas.microsoft.com/office/drawing/2014/main" id="{0BDF63D5-0DAC-444C-ABDF-6F957A15210B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341515" y="2142828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36</a:t>
          </a:r>
        </a:p>
      </xdr:txBody>
    </xdr:sp>
    <xdr:clientData/>
  </xdr:twoCellAnchor>
  <xdr:twoCellAnchor>
    <xdr:from>
      <xdr:col>5</xdr:col>
      <xdr:colOff>362446</xdr:colOff>
      <xdr:row>6</xdr:row>
      <xdr:rowOff>169962</xdr:rowOff>
    </xdr:from>
    <xdr:to>
      <xdr:col>6</xdr:col>
      <xdr:colOff>150019</xdr:colOff>
      <xdr:row>9</xdr:row>
      <xdr:rowOff>73430</xdr:rowOff>
    </xdr:to>
    <xdr:sp macro="" textlink="">
      <xdr:nvSpPr>
        <xdr:cNvPr id="103" name="TextBox 102">
          <a:extLst>
            <a:ext uri="{FF2B5EF4-FFF2-40B4-BE49-F238E27FC236}">
              <a16:creationId xmlns:a16="http://schemas.microsoft.com/office/drawing/2014/main" id="{231D5CAF-A6F5-4634-84E9-E8767031AA99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398540" y="1312962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37</a:t>
          </a:r>
        </a:p>
      </xdr:txBody>
    </xdr:sp>
    <xdr:clientData/>
  </xdr:twoCellAnchor>
  <xdr:twoCellAnchor>
    <xdr:from>
      <xdr:col>5</xdr:col>
      <xdr:colOff>544612</xdr:colOff>
      <xdr:row>6</xdr:row>
      <xdr:rowOff>30659</xdr:rowOff>
    </xdr:from>
    <xdr:to>
      <xdr:col>6</xdr:col>
      <xdr:colOff>332185</xdr:colOff>
      <xdr:row>8</xdr:row>
      <xdr:rowOff>124627</xdr:rowOff>
    </xdr:to>
    <xdr:sp macro="" textlink="">
      <xdr:nvSpPr>
        <xdr:cNvPr id="104" name="TextBox 103">
          <a:extLst>
            <a:ext uri="{FF2B5EF4-FFF2-40B4-BE49-F238E27FC236}">
              <a16:creationId xmlns:a16="http://schemas.microsoft.com/office/drawing/2014/main" id="{4D6442ED-AA09-4DDC-8752-3621E1839182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580706" y="1173659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38</a:t>
          </a:r>
        </a:p>
      </xdr:txBody>
    </xdr:sp>
    <xdr:clientData/>
  </xdr:twoCellAnchor>
  <xdr:twoCellAnchor>
    <xdr:from>
      <xdr:col>6</xdr:col>
      <xdr:colOff>196949</xdr:colOff>
      <xdr:row>6</xdr:row>
      <xdr:rowOff>87809</xdr:rowOff>
    </xdr:from>
    <xdr:to>
      <xdr:col>6</xdr:col>
      <xdr:colOff>591741</xdr:colOff>
      <xdr:row>8</xdr:row>
      <xdr:rowOff>181777</xdr:rowOff>
    </xdr:to>
    <xdr:sp macro="" textlink="">
      <xdr:nvSpPr>
        <xdr:cNvPr id="105" name="TextBox 104">
          <a:extLst>
            <a:ext uri="{FF2B5EF4-FFF2-40B4-BE49-F238E27FC236}">
              <a16:creationId xmlns:a16="http://schemas.microsoft.com/office/drawing/2014/main" id="{D29EE337-DBF0-453D-830B-185619DC3B26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3840262" y="1230809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39</a:t>
          </a:r>
        </a:p>
      </xdr:txBody>
    </xdr:sp>
    <xdr:clientData/>
  </xdr:twoCellAnchor>
  <xdr:twoCellAnchor>
    <xdr:from>
      <xdr:col>6</xdr:col>
      <xdr:colOff>414833</xdr:colOff>
      <xdr:row>4</xdr:row>
      <xdr:rowOff>133053</xdr:rowOff>
    </xdr:from>
    <xdr:to>
      <xdr:col>7</xdr:col>
      <xdr:colOff>202407</xdr:colOff>
      <xdr:row>7</xdr:row>
      <xdr:rowOff>36521</xdr:rowOff>
    </xdr:to>
    <xdr:sp macro="" textlink="">
      <xdr:nvSpPr>
        <xdr:cNvPr id="106" name="TextBox 105">
          <a:extLst>
            <a:ext uri="{FF2B5EF4-FFF2-40B4-BE49-F238E27FC236}">
              <a16:creationId xmlns:a16="http://schemas.microsoft.com/office/drawing/2014/main" id="{929CF53A-CF34-4E90-9427-5EBF1138F628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058146" y="895053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40</a:t>
          </a:r>
        </a:p>
      </xdr:txBody>
    </xdr:sp>
    <xdr:clientData/>
  </xdr:twoCellAnchor>
  <xdr:twoCellAnchor>
    <xdr:from>
      <xdr:col>7</xdr:col>
      <xdr:colOff>162421</xdr:colOff>
      <xdr:row>8</xdr:row>
      <xdr:rowOff>178297</xdr:rowOff>
    </xdr:from>
    <xdr:to>
      <xdr:col>7</xdr:col>
      <xdr:colOff>557213</xdr:colOff>
      <xdr:row>11</xdr:row>
      <xdr:rowOff>81765</xdr:rowOff>
    </xdr:to>
    <xdr:sp macro="" textlink="">
      <xdr:nvSpPr>
        <xdr:cNvPr id="107" name="TextBox 106">
          <a:extLst>
            <a:ext uri="{FF2B5EF4-FFF2-40B4-BE49-F238E27FC236}">
              <a16:creationId xmlns:a16="http://schemas.microsoft.com/office/drawing/2014/main" id="{BD3502CA-48AA-4ECD-AF80-F799E9E7D295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412952" y="170229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41</a:t>
          </a:r>
        </a:p>
      </xdr:txBody>
    </xdr:sp>
    <xdr:clientData/>
  </xdr:twoCellAnchor>
  <xdr:twoCellAnchor>
    <xdr:from>
      <xdr:col>7</xdr:col>
      <xdr:colOff>463649</xdr:colOff>
      <xdr:row>10</xdr:row>
      <xdr:rowOff>62806</xdr:rowOff>
    </xdr:from>
    <xdr:to>
      <xdr:col>8</xdr:col>
      <xdr:colOff>251222</xdr:colOff>
      <xdr:row>12</xdr:row>
      <xdr:rowOff>156774</xdr:rowOff>
    </xdr:to>
    <xdr:sp macro="" textlink="">
      <xdr:nvSpPr>
        <xdr:cNvPr id="108" name="TextBox 107">
          <a:extLst>
            <a:ext uri="{FF2B5EF4-FFF2-40B4-BE49-F238E27FC236}">
              <a16:creationId xmlns:a16="http://schemas.microsoft.com/office/drawing/2014/main" id="{A36FEC13-8186-4411-8EF5-E3A30D36C3E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714180" y="1967806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42</a:t>
          </a:r>
        </a:p>
      </xdr:txBody>
    </xdr:sp>
    <xdr:clientData/>
  </xdr:twoCellAnchor>
  <xdr:twoCellAnchor>
    <xdr:from>
      <xdr:col>8</xdr:col>
      <xdr:colOff>205283</xdr:colOff>
      <xdr:row>13</xdr:row>
      <xdr:rowOff>60425</xdr:rowOff>
    </xdr:from>
    <xdr:to>
      <xdr:col>8</xdr:col>
      <xdr:colOff>600075</xdr:colOff>
      <xdr:row>15</xdr:row>
      <xdr:rowOff>154393</xdr:rowOff>
    </xdr:to>
    <xdr:sp macro="" textlink="">
      <xdr:nvSpPr>
        <xdr:cNvPr id="109" name="TextBox 108">
          <a:extLst>
            <a:ext uri="{FF2B5EF4-FFF2-40B4-BE49-F238E27FC236}">
              <a16:creationId xmlns:a16="http://schemas.microsoft.com/office/drawing/2014/main" id="{0C4DD817-FE78-4EE2-A702-53445EB5267E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5063033" y="2536925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43</a:t>
          </a:r>
        </a:p>
      </xdr:txBody>
    </xdr:sp>
    <xdr:clientData/>
  </xdr:twoCellAnchor>
  <xdr:twoCellAnchor>
    <xdr:from>
      <xdr:col>8</xdr:col>
      <xdr:colOff>12402</xdr:colOff>
      <xdr:row>8</xdr:row>
      <xdr:rowOff>171153</xdr:rowOff>
    </xdr:from>
    <xdr:to>
      <xdr:col>8</xdr:col>
      <xdr:colOff>407194</xdr:colOff>
      <xdr:row>11</xdr:row>
      <xdr:rowOff>74621</xdr:rowOff>
    </xdr:to>
    <xdr:sp macro="" textlink="">
      <xdr:nvSpPr>
        <xdr:cNvPr id="110" name="TextBox 109">
          <a:extLst>
            <a:ext uri="{FF2B5EF4-FFF2-40B4-BE49-F238E27FC236}">
              <a16:creationId xmlns:a16="http://schemas.microsoft.com/office/drawing/2014/main" id="{3C083C4E-B9E1-4FBA-8ACD-2223FA2A7274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870152" y="1695153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44</a:t>
          </a:r>
        </a:p>
      </xdr:txBody>
    </xdr:sp>
    <xdr:clientData/>
  </xdr:twoCellAnchor>
  <xdr:twoCellAnchor>
    <xdr:from>
      <xdr:col>7</xdr:col>
      <xdr:colOff>408881</xdr:colOff>
      <xdr:row>7</xdr:row>
      <xdr:rowOff>103287</xdr:rowOff>
    </xdr:from>
    <xdr:to>
      <xdr:col>8</xdr:col>
      <xdr:colOff>196454</xdr:colOff>
      <xdr:row>10</xdr:row>
      <xdr:rowOff>6755</xdr:rowOff>
    </xdr:to>
    <xdr:sp macro="" textlink="">
      <xdr:nvSpPr>
        <xdr:cNvPr id="111" name="TextBox 110">
          <a:extLst>
            <a:ext uri="{FF2B5EF4-FFF2-40B4-BE49-F238E27FC236}">
              <a16:creationId xmlns:a16="http://schemas.microsoft.com/office/drawing/2014/main" id="{C74C4CFE-D202-4A02-9637-3F10F81A1385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659412" y="143678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45</a:t>
          </a:r>
        </a:p>
      </xdr:txBody>
    </xdr:sp>
    <xdr:clientData/>
  </xdr:twoCellAnchor>
  <xdr:twoCellAnchor>
    <xdr:from>
      <xdr:col>7</xdr:col>
      <xdr:colOff>108844</xdr:colOff>
      <xdr:row>6</xdr:row>
      <xdr:rowOff>100906</xdr:rowOff>
    </xdr:from>
    <xdr:to>
      <xdr:col>7</xdr:col>
      <xdr:colOff>503636</xdr:colOff>
      <xdr:row>9</xdr:row>
      <xdr:rowOff>4374</xdr:rowOff>
    </xdr:to>
    <xdr:sp macro="" textlink="">
      <xdr:nvSpPr>
        <xdr:cNvPr id="112" name="TextBox 111">
          <a:extLst>
            <a:ext uri="{FF2B5EF4-FFF2-40B4-BE49-F238E27FC236}">
              <a16:creationId xmlns:a16="http://schemas.microsoft.com/office/drawing/2014/main" id="{099FFEFB-28F7-4338-A454-31136D096E15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359375" y="1243906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46</a:t>
          </a:r>
        </a:p>
      </xdr:txBody>
    </xdr:sp>
    <xdr:clientData/>
  </xdr:twoCellAnchor>
  <xdr:twoCellAnchor>
    <xdr:from>
      <xdr:col>7</xdr:col>
      <xdr:colOff>195760</xdr:colOff>
      <xdr:row>4</xdr:row>
      <xdr:rowOff>86618</xdr:rowOff>
    </xdr:from>
    <xdr:to>
      <xdr:col>7</xdr:col>
      <xdr:colOff>590552</xdr:colOff>
      <xdr:row>6</xdr:row>
      <xdr:rowOff>180586</xdr:rowOff>
    </xdr:to>
    <xdr:sp macro="" textlink="">
      <xdr:nvSpPr>
        <xdr:cNvPr id="113" name="TextBox 112">
          <a:extLst>
            <a:ext uri="{FF2B5EF4-FFF2-40B4-BE49-F238E27FC236}">
              <a16:creationId xmlns:a16="http://schemas.microsoft.com/office/drawing/2014/main" id="{8CEC7CAA-7BC6-4865-9739-7131B1FC5F3B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446291" y="848618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47</a:t>
          </a:r>
        </a:p>
      </xdr:txBody>
    </xdr:sp>
    <xdr:clientData/>
  </xdr:twoCellAnchor>
  <xdr:twoCellAnchor>
    <xdr:from>
      <xdr:col>7</xdr:col>
      <xdr:colOff>491035</xdr:colOff>
      <xdr:row>5</xdr:row>
      <xdr:rowOff>179487</xdr:rowOff>
    </xdr:from>
    <xdr:to>
      <xdr:col>8</xdr:col>
      <xdr:colOff>278608</xdr:colOff>
      <xdr:row>8</xdr:row>
      <xdr:rowOff>82955</xdr:rowOff>
    </xdr:to>
    <xdr:sp macro="" textlink="">
      <xdr:nvSpPr>
        <xdr:cNvPr id="115" name="TextBox 114">
          <a:extLst>
            <a:ext uri="{FF2B5EF4-FFF2-40B4-BE49-F238E27FC236}">
              <a16:creationId xmlns:a16="http://schemas.microsoft.com/office/drawing/2014/main" id="{B6468C79-BE65-4252-AC72-FA3315969AAC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741566" y="113198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48</a:t>
          </a:r>
        </a:p>
      </xdr:txBody>
    </xdr:sp>
    <xdr:clientData/>
  </xdr:twoCellAnchor>
  <xdr:twoCellAnchor>
    <xdr:from>
      <xdr:col>7</xdr:col>
      <xdr:colOff>566044</xdr:colOff>
      <xdr:row>3</xdr:row>
      <xdr:rowOff>46137</xdr:rowOff>
    </xdr:from>
    <xdr:to>
      <xdr:col>8</xdr:col>
      <xdr:colOff>353617</xdr:colOff>
      <xdr:row>5</xdr:row>
      <xdr:rowOff>140105</xdr:rowOff>
    </xdr:to>
    <xdr:sp macro="" textlink="">
      <xdr:nvSpPr>
        <xdr:cNvPr id="116" name="TextBox 115">
          <a:extLst>
            <a:ext uri="{FF2B5EF4-FFF2-40B4-BE49-F238E27FC236}">
              <a16:creationId xmlns:a16="http://schemas.microsoft.com/office/drawing/2014/main" id="{CB4293AF-4DEA-460A-B034-1F14BA346593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816575" y="61763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49</a:t>
          </a:r>
        </a:p>
      </xdr:txBody>
    </xdr:sp>
    <xdr:clientData/>
  </xdr:twoCellAnchor>
  <xdr:twoCellAnchor>
    <xdr:from>
      <xdr:col>8</xdr:col>
      <xdr:colOff>99319</xdr:colOff>
      <xdr:row>5</xdr:row>
      <xdr:rowOff>43756</xdr:rowOff>
    </xdr:from>
    <xdr:to>
      <xdr:col>8</xdr:col>
      <xdr:colOff>494111</xdr:colOff>
      <xdr:row>7</xdr:row>
      <xdr:rowOff>137724</xdr:rowOff>
    </xdr:to>
    <xdr:sp macro="" textlink="">
      <xdr:nvSpPr>
        <xdr:cNvPr id="117" name="TextBox 116">
          <a:extLst>
            <a:ext uri="{FF2B5EF4-FFF2-40B4-BE49-F238E27FC236}">
              <a16:creationId xmlns:a16="http://schemas.microsoft.com/office/drawing/2014/main" id="{9AC3E32F-B8A3-44A8-852C-C4F596761291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957069" y="996256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50</a:t>
          </a:r>
        </a:p>
      </xdr:txBody>
    </xdr:sp>
    <xdr:clientData/>
  </xdr:twoCellAnchor>
  <xdr:twoCellAnchor>
    <xdr:from>
      <xdr:col>8</xdr:col>
      <xdr:colOff>126704</xdr:colOff>
      <xdr:row>7</xdr:row>
      <xdr:rowOff>65187</xdr:rowOff>
    </xdr:from>
    <xdr:to>
      <xdr:col>8</xdr:col>
      <xdr:colOff>521496</xdr:colOff>
      <xdr:row>9</xdr:row>
      <xdr:rowOff>159155</xdr:rowOff>
    </xdr:to>
    <xdr:sp macro="" textlink="">
      <xdr:nvSpPr>
        <xdr:cNvPr id="118" name="TextBox 117">
          <a:extLst>
            <a:ext uri="{FF2B5EF4-FFF2-40B4-BE49-F238E27FC236}">
              <a16:creationId xmlns:a16="http://schemas.microsoft.com/office/drawing/2014/main" id="{DFC85E11-9006-41B6-A697-79401F488835}"/>
            </a:ext>
            <a:ext uri="{147F2762-F138-4A5C-976F-8EAC2B608ADB}">
              <a16:predDERef xmlns:a16="http://schemas.microsoft.com/office/drawing/2014/main" pred="{D10388C5-7984-4371-9AE8-81EBC3B4D3B8}"/>
            </a:ext>
          </a:extLst>
        </xdr:cNvPr>
        <xdr:cNvSpPr txBox="1"/>
      </xdr:nvSpPr>
      <xdr:spPr>
        <a:xfrm flipH="1">
          <a:off x="4984454" y="1398687"/>
          <a:ext cx="394792" cy="47496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200">
              <a:ln>
                <a:solidFill>
                  <a:schemeClr val="accent2"/>
                </a:solidFill>
              </a:ln>
              <a:solidFill>
                <a:schemeClr val="accent4">
                  <a:lumMod val="60000"/>
                  <a:lumOff val="40000"/>
                </a:schemeClr>
              </a:solidFill>
              <a:latin typeface="Impact" panose="020B0806030902050204" pitchFamily="34" charset="0"/>
            </a:rPr>
            <a:t>51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0</xdr:colOff>
      <xdr:row>30</xdr:row>
      <xdr:rowOff>123825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485A5DC-DF6D-398B-ECD6-69D722E3C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486400" cy="5838825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12</xdr:row>
      <xdr:rowOff>171450</xdr:rowOff>
    </xdr:from>
    <xdr:to>
      <xdr:col>2</xdr:col>
      <xdr:colOff>47625</xdr:colOff>
      <xdr:row>14</xdr:row>
      <xdr:rowOff>85725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B2CB8499-1616-4C0D-8949-99ABB3FA7ABA}"/>
            </a:ext>
            <a:ext uri="{147F2762-F138-4A5C-976F-8EAC2B608ADB}">
              <a16:predDERef xmlns:a16="http://schemas.microsoft.com/office/drawing/2014/main" pred="{4485A5DC-DF6D-398B-ECD6-69D722E3CB16}"/>
            </a:ext>
          </a:extLst>
        </xdr:cNvPr>
        <xdr:cNvSpPr txBox="1"/>
      </xdr:nvSpPr>
      <xdr:spPr>
        <a:xfrm>
          <a:off x="800100" y="2457450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1</xdr:col>
      <xdr:colOff>419100</xdr:colOff>
      <xdr:row>16</xdr:row>
      <xdr:rowOff>133350</xdr:rowOff>
    </xdr:from>
    <xdr:to>
      <xdr:col>2</xdr:col>
      <xdr:colOff>373825</xdr:colOff>
      <xdr:row>19</xdr:row>
      <xdr:rowOff>101474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06B35A2-6F28-4C5C-A64D-AFE9835262AA}"/>
            </a:ext>
            <a:ext uri="{147F2762-F138-4A5C-976F-8EAC2B608ADB}">
              <a16:predDERef xmlns:a16="http://schemas.microsoft.com/office/drawing/2014/main" pred="{B2CB8499-1616-4C0D-8949-99ABB3FA7ABA}"/>
            </a:ext>
          </a:extLst>
        </xdr:cNvPr>
        <xdr:cNvSpPr txBox="1"/>
      </xdr:nvSpPr>
      <xdr:spPr>
        <a:xfrm>
          <a:off x="1028700" y="318135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247650</xdr:colOff>
      <xdr:row>20</xdr:row>
      <xdr:rowOff>47625</xdr:rowOff>
    </xdr:from>
    <xdr:to>
      <xdr:col>3</xdr:col>
      <xdr:colOff>204757</xdr:colOff>
      <xdr:row>23</xdr:row>
      <xdr:rowOff>15749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1AA186E8-A876-4AAA-877F-9ABAC126ED6C}"/>
            </a:ext>
            <a:ext uri="{147F2762-F138-4A5C-976F-8EAC2B608ADB}">
              <a16:predDERef xmlns:a16="http://schemas.microsoft.com/office/drawing/2014/main" pred="{606B35A2-6F28-4C5C-A64D-AFE9835262AA}"/>
            </a:ext>
          </a:extLst>
        </xdr:cNvPr>
        <xdr:cNvSpPr txBox="1"/>
      </xdr:nvSpPr>
      <xdr:spPr>
        <a:xfrm>
          <a:off x="1466850" y="385762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1</xdr:col>
      <xdr:colOff>352425</xdr:colOff>
      <xdr:row>6</xdr:row>
      <xdr:rowOff>161925</xdr:rowOff>
    </xdr:from>
    <xdr:to>
      <xdr:col>2</xdr:col>
      <xdr:colOff>309531</xdr:colOff>
      <xdr:row>9</xdr:row>
      <xdr:rowOff>130049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D0AB677F-5532-4D22-8853-5344DC05DA73}"/>
            </a:ext>
            <a:ext uri="{147F2762-F138-4A5C-976F-8EAC2B608ADB}">
              <a16:predDERef xmlns:a16="http://schemas.microsoft.com/office/drawing/2014/main" pred="{1AA186E8-A876-4AAA-877F-9ABAC126ED6C}"/>
            </a:ext>
          </a:extLst>
        </xdr:cNvPr>
        <xdr:cNvSpPr txBox="1"/>
      </xdr:nvSpPr>
      <xdr:spPr>
        <a:xfrm>
          <a:off x="962025" y="13049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409575</xdr:colOff>
      <xdr:row>10</xdr:row>
      <xdr:rowOff>57150</xdr:rowOff>
    </xdr:from>
    <xdr:to>
      <xdr:col>3</xdr:col>
      <xdr:colOff>364300</xdr:colOff>
      <xdr:row>13</xdr:row>
      <xdr:rowOff>25274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C3EB7F8C-140C-4E10-9BDD-A3E46C173993}"/>
            </a:ext>
            <a:ext uri="{147F2762-F138-4A5C-976F-8EAC2B608ADB}">
              <a16:predDERef xmlns:a16="http://schemas.microsoft.com/office/drawing/2014/main" pred="{D0AB677F-5532-4D22-8853-5344DC05DA73}"/>
            </a:ext>
          </a:extLst>
        </xdr:cNvPr>
        <xdr:cNvSpPr txBox="1"/>
      </xdr:nvSpPr>
      <xdr:spPr>
        <a:xfrm>
          <a:off x="1628775" y="1962150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38100</xdr:colOff>
      <xdr:row>15</xdr:row>
      <xdr:rowOff>180975</xdr:rowOff>
    </xdr:from>
    <xdr:to>
      <xdr:col>3</xdr:col>
      <xdr:colOff>602425</xdr:colOff>
      <xdr:row>18</xdr:row>
      <xdr:rowOff>149099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BFBC19EC-4E79-45BA-A715-AA00A311578E}"/>
            </a:ext>
            <a:ext uri="{147F2762-F138-4A5C-976F-8EAC2B608ADB}">
              <a16:predDERef xmlns:a16="http://schemas.microsoft.com/office/drawing/2014/main" pred="{C3EB7F8C-140C-4E10-9BDD-A3E46C173993}"/>
            </a:ext>
          </a:extLst>
        </xdr:cNvPr>
        <xdr:cNvSpPr txBox="1"/>
      </xdr:nvSpPr>
      <xdr:spPr>
        <a:xfrm>
          <a:off x="1866900" y="30384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2</xdr:col>
      <xdr:colOff>180975</xdr:colOff>
      <xdr:row>5</xdr:row>
      <xdr:rowOff>9525</xdr:rowOff>
    </xdr:from>
    <xdr:to>
      <xdr:col>3</xdr:col>
      <xdr:colOff>138081</xdr:colOff>
      <xdr:row>7</xdr:row>
      <xdr:rowOff>168149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A99A5AE2-DBD0-4A3E-BF1C-7FF0EDA31DF1}"/>
            </a:ext>
            <a:ext uri="{147F2762-F138-4A5C-976F-8EAC2B608ADB}">
              <a16:predDERef xmlns:a16="http://schemas.microsoft.com/office/drawing/2014/main" pred="{BFBC19EC-4E79-45BA-A715-AA00A311578E}"/>
            </a:ext>
          </a:extLst>
        </xdr:cNvPr>
        <xdr:cNvSpPr txBox="1"/>
      </xdr:nvSpPr>
      <xdr:spPr>
        <a:xfrm>
          <a:off x="1400175" y="9620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3</xdr:col>
      <xdr:colOff>133350</xdr:colOff>
      <xdr:row>6</xdr:row>
      <xdr:rowOff>95250</xdr:rowOff>
    </xdr:from>
    <xdr:to>
      <xdr:col>4</xdr:col>
      <xdr:colOff>90457</xdr:colOff>
      <xdr:row>9</xdr:row>
      <xdr:rowOff>63373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3BDC0A94-65D6-4A07-B7B5-7CCD56BA80C6}"/>
            </a:ext>
            <a:ext uri="{147F2762-F138-4A5C-976F-8EAC2B608ADB}">
              <a16:predDERef xmlns:a16="http://schemas.microsoft.com/office/drawing/2014/main" pred="{A99A5AE2-DBD0-4A3E-BF1C-7FF0EDA31DF1}"/>
            </a:ext>
          </a:extLst>
        </xdr:cNvPr>
        <xdr:cNvSpPr txBox="1"/>
      </xdr:nvSpPr>
      <xdr:spPr>
        <a:xfrm>
          <a:off x="1962150" y="1238250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4</xdr:col>
      <xdr:colOff>219075</xdr:colOff>
      <xdr:row>13</xdr:row>
      <xdr:rowOff>66675</xdr:rowOff>
    </xdr:from>
    <xdr:to>
      <xdr:col>5</xdr:col>
      <xdr:colOff>176181</xdr:colOff>
      <xdr:row>16</xdr:row>
      <xdr:rowOff>34799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98E5E922-AC69-4444-87BA-B30184F1960C}"/>
            </a:ext>
            <a:ext uri="{147F2762-F138-4A5C-976F-8EAC2B608ADB}">
              <a16:predDERef xmlns:a16="http://schemas.microsoft.com/office/drawing/2014/main" pred="{3BDC0A94-65D6-4A07-B7B5-7CCD56BA80C6}"/>
            </a:ext>
          </a:extLst>
        </xdr:cNvPr>
        <xdr:cNvSpPr txBox="1"/>
      </xdr:nvSpPr>
      <xdr:spPr>
        <a:xfrm>
          <a:off x="2657475" y="25431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5</xdr:col>
      <xdr:colOff>590550</xdr:colOff>
      <xdr:row>17</xdr:row>
      <xdr:rowOff>152400</xdr:rowOff>
    </xdr:from>
    <xdr:to>
      <xdr:col>6</xdr:col>
      <xdr:colOff>547656</xdr:colOff>
      <xdr:row>20</xdr:row>
      <xdr:rowOff>120524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FC15A20B-F4B6-41E0-958F-047B4EB803F5}"/>
            </a:ext>
            <a:ext uri="{147F2762-F138-4A5C-976F-8EAC2B608ADB}">
              <a16:predDERef xmlns:a16="http://schemas.microsoft.com/office/drawing/2014/main" pred="{98E5E922-AC69-4444-87BA-B30184F1960C}"/>
            </a:ext>
          </a:extLst>
        </xdr:cNvPr>
        <xdr:cNvSpPr txBox="1"/>
      </xdr:nvSpPr>
      <xdr:spPr>
        <a:xfrm>
          <a:off x="3638550" y="33909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6</xdr:col>
      <xdr:colOff>228600</xdr:colOff>
      <xdr:row>16</xdr:row>
      <xdr:rowOff>57150</xdr:rowOff>
    </xdr:from>
    <xdr:to>
      <xdr:col>7</xdr:col>
      <xdr:colOff>185706</xdr:colOff>
      <xdr:row>19</xdr:row>
      <xdr:rowOff>25273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131A0DD1-DB46-4DFC-BBD7-3528E7B11352}"/>
            </a:ext>
            <a:ext uri="{147F2762-F138-4A5C-976F-8EAC2B608ADB}">
              <a16:predDERef xmlns:a16="http://schemas.microsoft.com/office/drawing/2014/main" pred="{FC15A20B-F4B6-41E0-958F-047B4EB803F5}"/>
            </a:ext>
          </a:extLst>
        </xdr:cNvPr>
        <xdr:cNvSpPr txBox="1"/>
      </xdr:nvSpPr>
      <xdr:spPr>
        <a:xfrm>
          <a:off x="3886200" y="3105150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4</xdr:col>
      <xdr:colOff>19050</xdr:colOff>
      <xdr:row>6</xdr:row>
      <xdr:rowOff>0</xdr:rowOff>
    </xdr:from>
    <xdr:to>
      <xdr:col>4</xdr:col>
      <xdr:colOff>585756</xdr:colOff>
      <xdr:row>8</xdr:row>
      <xdr:rowOff>158624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CFFB3A2C-B416-4AFA-9B84-BECDD3CC6571}"/>
            </a:ext>
            <a:ext uri="{147F2762-F138-4A5C-976F-8EAC2B608ADB}">
              <a16:predDERef xmlns:a16="http://schemas.microsoft.com/office/drawing/2014/main" pred="{131A0DD1-DB46-4DFC-BBD7-3528E7B11352}"/>
            </a:ext>
          </a:extLst>
        </xdr:cNvPr>
        <xdr:cNvSpPr txBox="1"/>
      </xdr:nvSpPr>
      <xdr:spPr>
        <a:xfrm>
          <a:off x="2457450" y="11430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  <xdr:twoCellAnchor>
    <xdr:from>
      <xdr:col>4</xdr:col>
      <xdr:colOff>333375</xdr:colOff>
      <xdr:row>3</xdr:row>
      <xdr:rowOff>57150</xdr:rowOff>
    </xdr:from>
    <xdr:to>
      <xdr:col>5</xdr:col>
      <xdr:colOff>290482</xdr:colOff>
      <xdr:row>6</xdr:row>
      <xdr:rowOff>25274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26D8E3D7-E4FC-4CB9-99CC-50A874AA0395}"/>
            </a:ext>
            <a:ext uri="{147F2762-F138-4A5C-976F-8EAC2B608ADB}">
              <a16:predDERef xmlns:a16="http://schemas.microsoft.com/office/drawing/2014/main" pred="{CFFB3A2C-B416-4AFA-9B84-BECDD3CC6571}"/>
            </a:ext>
          </a:extLst>
        </xdr:cNvPr>
        <xdr:cNvSpPr txBox="1"/>
      </xdr:nvSpPr>
      <xdr:spPr>
        <a:xfrm>
          <a:off x="2771775" y="628650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13</a:t>
          </a:r>
        </a:p>
      </xdr:txBody>
    </xdr:sp>
    <xdr:clientData/>
  </xdr:twoCellAnchor>
  <xdr:twoCellAnchor>
    <xdr:from>
      <xdr:col>5</xdr:col>
      <xdr:colOff>123825</xdr:colOff>
      <xdr:row>2</xdr:row>
      <xdr:rowOff>85725</xdr:rowOff>
    </xdr:from>
    <xdr:to>
      <xdr:col>6</xdr:col>
      <xdr:colOff>80931</xdr:colOff>
      <xdr:row>5</xdr:row>
      <xdr:rowOff>53848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B131C6A3-ED09-4F39-B860-35B726B075CB}"/>
            </a:ext>
            <a:ext uri="{147F2762-F138-4A5C-976F-8EAC2B608ADB}">
              <a16:predDERef xmlns:a16="http://schemas.microsoft.com/office/drawing/2014/main" pred="{26D8E3D7-E4FC-4CB9-99CC-50A874AA0395}"/>
            </a:ext>
          </a:extLst>
        </xdr:cNvPr>
        <xdr:cNvSpPr txBox="1"/>
      </xdr:nvSpPr>
      <xdr:spPr>
        <a:xfrm>
          <a:off x="3171825" y="46672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14</a:t>
          </a:r>
        </a:p>
      </xdr:txBody>
    </xdr:sp>
    <xdr:clientData/>
  </xdr:twoCellAnchor>
  <xdr:twoCellAnchor>
    <xdr:from>
      <xdr:col>6</xdr:col>
      <xdr:colOff>209550</xdr:colOff>
      <xdr:row>1</xdr:row>
      <xdr:rowOff>66675</xdr:rowOff>
    </xdr:from>
    <xdr:to>
      <xdr:col>7</xdr:col>
      <xdr:colOff>166656</xdr:colOff>
      <xdr:row>4</xdr:row>
      <xdr:rowOff>34798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36705244-328A-459C-A316-F79BA943B9A8}"/>
            </a:ext>
            <a:ext uri="{147F2762-F138-4A5C-976F-8EAC2B608ADB}">
              <a16:predDERef xmlns:a16="http://schemas.microsoft.com/office/drawing/2014/main" pred="{B131C6A3-ED09-4F39-B860-35B726B075CB}"/>
            </a:ext>
          </a:extLst>
        </xdr:cNvPr>
        <xdr:cNvSpPr txBox="1"/>
      </xdr:nvSpPr>
      <xdr:spPr>
        <a:xfrm>
          <a:off x="3867150" y="25717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15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581025</xdr:colOff>
      <xdr:row>33</xdr:row>
      <xdr:rowOff>161925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9818994-EA4D-7F04-D057-6715C36EB0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067425" cy="6448425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9</xdr:row>
      <xdr:rowOff>47625</xdr:rowOff>
    </xdr:from>
    <xdr:to>
      <xdr:col>2</xdr:col>
      <xdr:colOff>9525</xdr:colOff>
      <xdr:row>10</xdr:row>
      <xdr:rowOff>152400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CF3C0931-DE2A-466B-9B72-6AA9371A1905}"/>
            </a:ext>
            <a:ext uri="{147F2762-F138-4A5C-976F-8EAC2B608ADB}">
              <a16:predDERef xmlns:a16="http://schemas.microsoft.com/office/drawing/2014/main" pred="{09818994-EA4D-7F04-D057-6715C36EB0AC}"/>
            </a:ext>
          </a:extLst>
        </xdr:cNvPr>
        <xdr:cNvSpPr txBox="1"/>
      </xdr:nvSpPr>
      <xdr:spPr>
        <a:xfrm>
          <a:off x="762000" y="1762125"/>
          <a:ext cx="4667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</a:t>
          </a:r>
        </a:p>
      </xdr:txBody>
    </xdr:sp>
    <xdr:clientData/>
  </xdr:twoCellAnchor>
  <xdr:twoCellAnchor>
    <xdr:from>
      <xdr:col>0</xdr:col>
      <xdr:colOff>590550</xdr:colOff>
      <xdr:row>13</xdr:row>
      <xdr:rowOff>28575</xdr:rowOff>
    </xdr:from>
    <xdr:to>
      <xdr:col>1</xdr:col>
      <xdr:colOff>545275</xdr:colOff>
      <xdr:row>15</xdr:row>
      <xdr:rowOff>187199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B9DF1B27-E2C5-436D-9D80-571056EF0BE0}"/>
            </a:ext>
            <a:ext uri="{147F2762-F138-4A5C-976F-8EAC2B608ADB}">
              <a16:predDERef xmlns:a16="http://schemas.microsoft.com/office/drawing/2014/main" pred="{CF3C0931-DE2A-466B-9B72-6AA9371A1905}"/>
            </a:ext>
          </a:extLst>
        </xdr:cNvPr>
        <xdr:cNvSpPr txBox="1"/>
      </xdr:nvSpPr>
      <xdr:spPr>
        <a:xfrm>
          <a:off x="590550" y="25050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2</a:t>
          </a:r>
        </a:p>
      </xdr:txBody>
    </xdr:sp>
    <xdr:clientData/>
  </xdr:twoCellAnchor>
  <xdr:twoCellAnchor>
    <xdr:from>
      <xdr:col>2</xdr:col>
      <xdr:colOff>485775</xdr:colOff>
      <xdr:row>9</xdr:row>
      <xdr:rowOff>123825</xdr:rowOff>
    </xdr:from>
    <xdr:to>
      <xdr:col>3</xdr:col>
      <xdr:colOff>442882</xdr:colOff>
      <xdr:row>12</xdr:row>
      <xdr:rowOff>91949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00F2657-08AB-4BBE-8E2A-4112A55959E7}"/>
            </a:ext>
            <a:ext uri="{147F2762-F138-4A5C-976F-8EAC2B608ADB}">
              <a16:predDERef xmlns:a16="http://schemas.microsoft.com/office/drawing/2014/main" pred="{B9DF1B27-E2C5-436D-9D80-571056EF0BE0}"/>
            </a:ext>
          </a:extLst>
        </xdr:cNvPr>
        <xdr:cNvSpPr txBox="1"/>
      </xdr:nvSpPr>
      <xdr:spPr>
        <a:xfrm>
          <a:off x="1704975" y="1838325"/>
          <a:ext cx="566707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3</a:t>
          </a:r>
        </a:p>
      </xdr:txBody>
    </xdr:sp>
    <xdr:clientData/>
  </xdr:twoCellAnchor>
  <xdr:twoCellAnchor>
    <xdr:from>
      <xdr:col>3</xdr:col>
      <xdr:colOff>0</xdr:colOff>
      <xdr:row>13</xdr:row>
      <xdr:rowOff>0</xdr:rowOff>
    </xdr:from>
    <xdr:to>
      <xdr:col>3</xdr:col>
      <xdr:colOff>566706</xdr:colOff>
      <xdr:row>15</xdr:row>
      <xdr:rowOff>158624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CCC77045-0144-48D4-93A9-0199584B1684}"/>
            </a:ext>
            <a:ext uri="{147F2762-F138-4A5C-976F-8EAC2B608ADB}">
              <a16:predDERef xmlns:a16="http://schemas.microsoft.com/office/drawing/2014/main" pred="{600F2657-08AB-4BBE-8E2A-4112A55959E7}"/>
            </a:ext>
          </a:extLst>
        </xdr:cNvPr>
        <xdr:cNvSpPr txBox="1"/>
      </xdr:nvSpPr>
      <xdr:spPr>
        <a:xfrm>
          <a:off x="1828800" y="24765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4</a:t>
          </a:r>
        </a:p>
      </xdr:txBody>
    </xdr:sp>
    <xdr:clientData/>
  </xdr:twoCellAnchor>
  <xdr:twoCellAnchor>
    <xdr:from>
      <xdr:col>2</xdr:col>
      <xdr:colOff>257175</xdr:colOff>
      <xdr:row>16</xdr:row>
      <xdr:rowOff>104775</xdr:rowOff>
    </xdr:from>
    <xdr:to>
      <xdr:col>3</xdr:col>
      <xdr:colOff>211900</xdr:colOff>
      <xdr:row>19</xdr:row>
      <xdr:rowOff>72899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8AAF0DD6-788E-41E5-84D4-D27798EB44BD}"/>
            </a:ext>
            <a:ext uri="{147F2762-F138-4A5C-976F-8EAC2B608ADB}">
              <a16:predDERef xmlns:a16="http://schemas.microsoft.com/office/drawing/2014/main" pred="{CCC77045-0144-48D4-93A9-0199584B1684}"/>
            </a:ext>
          </a:extLst>
        </xdr:cNvPr>
        <xdr:cNvSpPr txBox="1"/>
      </xdr:nvSpPr>
      <xdr:spPr>
        <a:xfrm>
          <a:off x="1476375" y="315277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5</a:t>
          </a:r>
        </a:p>
      </xdr:txBody>
    </xdr:sp>
    <xdr:clientData/>
  </xdr:twoCellAnchor>
  <xdr:twoCellAnchor>
    <xdr:from>
      <xdr:col>3</xdr:col>
      <xdr:colOff>333375</xdr:colOff>
      <xdr:row>16</xdr:row>
      <xdr:rowOff>161925</xdr:rowOff>
    </xdr:from>
    <xdr:to>
      <xdr:col>4</xdr:col>
      <xdr:colOff>288100</xdr:colOff>
      <xdr:row>19</xdr:row>
      <xdr:rowOff>130049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3112329C-DABC-42B1-92AB-13B8DE431BBB}"/>
            </a:ext>
            <a:ext uri="{147F2762-F138-4A5C-976F-8EAC2B608ADB}">
              <a16:predDERef xmlns:a16="http://schemas.microsoft.com/office/drawing/2014/main" pred="{8AAF0DD6-788E-41E5-84D4-D27798EB44BD}"/>
            </a:ext>
          </a:extLst>
        </xdr:cNvPr>
        <xdr:cNvSpPr txBox="1"/>
      </xdr:nvSpPr>
      <xdr:spPr>
        <a:xfrm>
          <a:off x="2162175" y="3209925"/>
          <a:ext cx="564325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6</a:t>
          </a:r>
        </a:p>
      </xdr:txBody>
    </xdr:sp>
    <xdr:clientData/>
  </xdr:twoCellAnchor>
  <xdr:twoCellAnchor>
    <xdr:from>
      <xdr:col>4</xdr:col>
      <xdr:colOff>514350</xdr:colOff>
      <xdr:row>10</xdr:row>
      <xdr:rowOff>142875</xdr:rowOff>
    </xdr:from>
    <xdr:to>
      <xdr:col>5</xdr:col>
      <xdr:colOff>471456</xdr:colOff>
      <xdr:row>13</xdr:row>
      <xdr:rowOff>110999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677F04E8-7654-4D84-A600-690E71989FA2}"/>
            </a:ext>
            <a:ext uri="{147F2762-F138-4A5C-976F-8EAC2B608ADB}">
              <a16:predDERef xmlns:a16="http://schemas.microsoft.com/office/drawing/2014/main" pred="{3112329C-DABC-42B1-92AB-13B8DE431BBB}"/>
            </a:ext>
          </a:extLst>
        </xdr:cNvPr>
        <xdr:cNvSpPr txBox="1"/>
      </xdr:nvSpPr>
      <xdr:spPr>
        <a:xfrm>
          <a:off x="2952750" y="204787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7</a:t>
          </a:r>
        </a:p>
      </xdr:txBody>
    </xdr:sp>
    <xdr:clientData/>
  </xdr:twoCellAnchor>
  <xdr:twoCellAnchor>
    <xdr:from>
      <xdr:col>4</xdr:col>
      <xdr:colOff>342900</xdr:colOff>
      <xdr:row>15</xdr:row>
      <xdr:rowOff>9525</xdr:rowOff>
    </xdr:from>
    <xdr:to>
      <xdr:col>5</xdr:col>
      <xdr:colOff>300007</xdr:colOff>
      <xdr:row>17</xdr:row>
      <xdr:rowOff>168148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A0513DBF-0D03-48DE-B4E1-CFD44FFD10F6}"/>
            </a:ext>
            <a:ext uri="{147F2762-F138-4A5C-976F-8EAC2B608ADB}">
              <a16:predDERef xmlns:a16="http://schemas.microsoft.com/office/drawing/2014/main" pred="{677F04E8-7654-4D84-A600-690E71989FA2}"/>
            </a:ext>
          </a:extLst>
        </xdr:cNvPr>
        <xdr:cNvSpPr txBox="1"/>
      </xdr:nvSpPr>
      <xdr:spPr>
        <a:xfrm>
          <a:off x="2781300" y="2867025"/>
          <a:ext cx="566707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8</a:t>
          </a:r>
        </a:p>
      </xdr:txBody>
    </xdr:sp>
    <xdr:clientData/>
  </xdr:twoCellAnchor>
  <xdr:twoCellAnchor>
    <xdr:from>
      <xdr:col>4</xdr:col>
      <xdr:colOff>600075</xdr:colOff>
      <xdr:row>19</xdr:row>
      <xdr:rowOff>152400</xdr:rowOff>
    </xdr:from>
    <xdr:to>
      <xdr:col>5</xdr:col>
      <xdr:colOff>557181</xdr:colOff>
      <xdr:row>22</xdr:row>
      <xdr:rowOff>120524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694B88BC-EF65-4741-BB45-E28BBBF33D6B}"/>
            </a:ext>
            <a:ext uri="{147F2762-F138-4A5C-976F-8EAC2B608ADB}">
              <a16:predDERef xmlns:a16="http://schemas.microsoft.com/office/drawing/2014/main" pred="{A0513DBF-0D03-48DE-B4E1-CFD44FFD10F6}"/>
            </a:ext>
          </a:extLst>
        </xdr:cNvPr>
        <xdr:cNvSpPr txBox="1"/>
      </xdr:nvSpPr>
      <xdr:spPr>
        <a:xfrm>
          <a:off x="3038475" y="377190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9</a:t>
          </a:r>
        </a:p>
      </xdr:txBody>
    </xdr:sp>
    <xdr:clientData/>
  </xdr:twoCellAnchor>
  <xdr:twoCellAnchor>
    <xdr:from>
      <xdr:col>5</xdr:col>
      <xdr:colOff>533400</xdr:colOff>
      <xdr:row>15</xdr:row>
      <xdr:rowOff>161925</xdr:rowOff>
    </xdr:from>
    <xdr:to>
      <xdr:col>6</xdr:col>
      <xdr:colOff>490506</xdr:colOff>
      <xdr:row>18</xdr:row>
      <xdr:rowOff>130049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7690D894-45DA-4F8E-BB83-3705A775993E}"/>
            </a:ext>
            <a:ext uri="{147F2762-F138-4A5C-976F-8EAC2B608ADB}">
              <a16:predDERef xmlns:a16="http://schemas.microsoft.com/office/drawing/2014/main" pred="{694B88BC-EF65-4741-BB45-E28BBBF33D6B}"/>
            </a:ext>
          </a:extLst>
        </xdr:cNvPr>
        <xdr:cNvSpPr txBox="1"/>
      </xdr:nvSpPr>
      <xdr:spPr>
        <a:xfrm>
          <a:off x="3581400" y="3019425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10</a:t>
          </a:r>
        </a:p>
      </xdr:txBody>
    </xdr:sp>
    <xdr:clientData/>
  </xdr:twoCellAnchor>
  <xdr:twoCellAnchor>
    <xdr:from>
      <xdr:col>7</xdr:col>
      <xdr:colOff>9525</xdr:colOff>
      <xdr:row>17</xdr:row>
      <xdr:rowOff>9525</xdr:rowOff>
    </xdr:from>
    <xdr:to>
      <xdr:col>7</xdr:col>
      <xdr:colOff>576231</xdr:colOff>
      <xdr:row>19</xdr:row>
      <xdr:rowOff>168148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8C7F38C4-5779-4F09-A007-F98323A3FAF9}"/>
            </a:ext>
            <a:ext uri="{147F2762-F138-4A5C-976F-8EAC2B608ADB}">
              <a16:predDERef xmlns:a16="http://schemas.microsoft.com/office/drawing/2014/main" pred="{7690D894-45DA-4F8E-BB83-3705A775993E}"/>
            </a:ext>
          </a:extLst>
        </xdr:cNvPr>
        <xdr:cNvSpPr txBox="1"/>
      </xdr:nvSpPr>
      <xdr:spPr>
        <a:xfrm>
          <a:off x="4276725" y="3248025"/>
          <a:ext cx="566706" cy="5396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11</a:t>
          </a:r>
        </a:p>
      </xdr:txBody>
    </xdr:sp>
    <xdr:clientData/>
  </xdr:twoCellAnchor>
  <xdr:twoCellAnchor>
    <xdr:from>
      <xdr:col>7</xdr:col>
      <xdr:colOff>571500</xdr:colOff>
      <xdr:row>21</xdr:row>
      <xdr:rowOff>95250</xdr:rowOff>
    </xdr:from>
    <xdr:to>
      <xdr:col>8</xdr:col>
      <xdr:colOff>528606</xdr:colOff>
      <xdr:row>24</xdr:row>
      <xdr:rowOff>63374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B44A4478-4821-4955-8C04-735CAB7DBC1E}"/>
            </a:ext>
            <a:ext uri="{147F2762-F138-4A5C-976F-8EAC2B608ADB}">
              <a16:predDERef xmlns:a16="http://schemas.microsoft.com/office/drawing/2014/main" pred="{8C7F38C4-5779-4F09-A007-F98323A3FAF9}"/>
            </a:ext>
          </a:extLst>
        </xdr:cNvPr>
        <xdr:cNvSpPr txBox="1"/>
      </xdr:nvSpPr>
      <xdr:spPr>
        <a:xfrm>
          <a:off x="4838700" y="4095750"/>
          <a:ext cx="566706" cy="53962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ctr"/>
        <a:lstStyle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2400">
              <a:ln>
                <a:solidFill>
                  <a:schemeClr val="accent6">
                    <a:lumMod val="75000"/>
                  </a:schemeClr>
                </a:solidFill>
              </a:ln>
              <a:solidFill>
                <a:srgbClr val="92D050"/>
              </a:solidFill>
              <a:latin typeface="Impact" panose="020B0806030902050204" pitchFamily="34" charset="0"/>
            </a:rPr>
            <a:t>12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8CBBE9-3DD8-460A-85BF-F5FBD0B1BB59}">
  <dimension ref="B2:F5"/>
  <sheetViews>
    <sheetView workbookViewId="0">
      <selection activeCell="C3" sqref="C3"/>
    </sheetView>
  </sheetViews>
  <sheetFormatPr defaultRowHeight="15" x14ac:dyDescent="0.25"/>
  <cols>
    <col min="2" max="2" width="18.7109375" customWidth="1"/>
    <col min="3" max="4" width="16.7109375" customWidth="1"/>
    <col min="5" max="5" width="15.140625" customWidth="1"/>
    <col min="6" max="6" width="16.7109375" customWidth="1"/>
  </cols>
  <sheetData>
    <row r="2" spans="2:6" x14ac:dyDescent="0.25">
      <c r="B2" s="10" t="s">
        <v>0</v>
      </c>
      <c r="C2" s="10" t="s">
        <v>1</v>
      </c>
      <c r="D2" s="10" t="s">
        <v>2</v>
      </c>
      <c r="E2" s="10" t="s">
        <v>3</v>
      </c>
      <c r="F2" s="10" t="s">
        <v>4</v>
      </c>
    </row>
    <row r="3" spans="2:6" x14ac:dyDescent="0.25">
      <c r="B3" s="11" t="s">
        <v>5</v>
      </c>
      <c r="C3" s="12">
        <f>AVERAGE('ANTELO 2023 AUG0007'!J30,'ANTELO 2023 AUG0007'!J12,'ANTELO 2023 AUG0005'!R22,'ANTELO 2023 AUG0005'!R34,'ANTELO 2023 AUG0009'!R20,'ANTELO 2023 AUG0009'!R41,'ANTELO 2023 AUG0010'!R29,'ANTELO 2023 AUG0010'!R53)</f>
        <v>50.860199668923897</v>
      </c>
      <c r="D3" s="12">
        <f>_xlfn.STDEV.P('ANTELO 2023 AUG0007'!H6:H29,'ANTELO 2023 AUG0007'!I6:I29,'ANTELO 2023 AUG0005'!P6:P33,'ANTELO 2023 AUG0005'!Q6:Q33,'ANTELO 2023 AUG0009'!P6:P40,'ANTELO 2023 AUG0009'!Q6:Q40,'ANTELO 2023 AUG0010'!P6:P52,'ANTELO 2023 AUG0010'!Q6:Q53)</f>
        <v>28.002019802466968</v>
      </c>
      <c r="E3" s="12" t="e">
        <f>AVERAGE('ANTELO Winter 0007'!#REF!,'ANTELO Winter 0011'!M47,'ANTELO Winter 0017'!N29,'ANTELO Winter 0006'!O34,'ANTELO Winter 0026'!N30,'ANTELO Winter 0016'!O29)</f>
        <v>#REF!</v>
      </c>
      <c r="F3" s="12">
        <f>_xlfn.STDEV.P('ANTELO Winter 0007'!L6:L22,'ANTELO Winter 0007'!M6:M22,'ANTELO Winter 0011'!K6:K46,'ANTELO Winter 0011'!L6:L46,'ANTELO Winter 0017'!L6:L20,'ANTELO Winter 0017'!M6:M20,'ANTELO Winter 0006'!M11:M22,'ANTELO Winter 0006'!N11:N22,'ANTELO Winter 0026'!L7:L18,'ANTELO Winter 0026'!M7:M18,'ANTELO Winter 0016'!M6:M17,'ANTELO Winter 0016'!N6:N17)</f>
        <v>30.924211036361939</v>
      </c>
    </row>
    <row r="4" spans="2:6" x14ac:dyDescent="0.25">
      <c r="B4" s="11" t="s">
        <v>6</v>
      </c>
      <c r="C4" s="12">
        <f>AVERAGE(ELK2AUG0008!R13,'ELK AUG0001'!R11)</f>
        <v>27.424999999999997</v>
      </c>
      <c r="D4" s="12">
        <f>STDEV(ELK2AUG0008!P4:P12,ELK2AUG0008!Q4:Q12,'ELK AUG0001'!P4:P10,'ELK AUG0001'!Q4:Q10)</f>
        <v>11.157005881594552</v>
      </c>
      <c r="E4" s="12">
        <f>AVERAGE('ELK Winter 0003'!O25,'Elk Winter 009'!O25)</f>
        <v>34.97266081871345</v>
      </c>
      <c r="F4" s="12">
        <f>_xlfn.STDEV.P('ELK Winter 0003'!M6:M14,'ELK Winter 0003'!N6:N14,'Elk Winter 009'!M6:M24,'Elk Winter 009'!N6:N24)</f>
        <v>12.606204816377117</v>
      </c>
    </row>
    <row r="5" spans="2:6" x14ac:dyDescent="0.25">
      <c r="B5" s="11" t="s">
        <v>7</v>
      </c>
      <c r="C5" s="12">
        <f>AVERAGE('DEER #10003'!Q15,'Mule Deer Summer 002'!O30)</f>
        <v>13.165683760683759</v>
      </c>
      <c r="D5" s="11">
        <f>_xlfn.STDEV.P('DEER #10003'!Q6:Q14,'Mule Deer Summer 002'!O11:O23)</f>
        <v>2.9849482947471868</v>
      </c>
      <c r="E5" s="12">
        <f>AVERAGE('Mule Deer Winter 0006'!O25,'Mule Deer Winter 005'!O25)</f>
        <v>25.97716346153846</v>
      </c>
      <c r="F5" s="11">
        <f>_xlfn.STDEV.P('Mule Deer Winter 0006'!O6:O18,'Mule Deer Winter 005'!O6:O21)</f>
        <v>6.773184080781518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C09336-242A-4F2D-9F34-B7AB0DE417B5}">
  <dimension ref="L6:P35"/>
  <sheetViews>
    <sheetView workbookViewId="0">
      <selection activeCell="K34" sqref="K34:P34"/>
    </sheetView>
  </sheetViews>
  <sheetFormatPr defaultRowHeight="15" x14ac:dyDescent="0.25"/>
  <sheetData>
    <row r="6" spans="12:16" x14ac:dyDescent="0.25">
      <c r="L6" t="s">
        <v>9</v>
      </c>
    </row>
    <row r="7" spans="12:16" x14ac:dyDescent="0.25">
      <c r="M7" t="s">
        <v>10</v>
      </c>
      <c r="N7" t="s">
        <v>11</v>
      </c>
      <c r="O7" t="s">
        <v>12</v>
      </c>
      <c r="P7" t="s">
        <v>13</v>
      </c>
    </row>
    <row r="8" spans="12:16" x14ac:dyDescent="0.25">
      <c r="L8" t="s">
        <v>14</v>
      </c>
      <c r="M8" s="16"/>
      <c r="N8" s="16"/>
      <c r="O8" s="5"/>
      <c r="P8" s="5">
        <f>PI()*(M8/2)^2</f>
        <v>0</v>
      </c>
    </row>
    <row r="9" spans="12:16" x14ac:dyDescent="0.25">
      <c r="L9" t="s">
        <v>15</v>
      </c>
      <c r="M9" s="16"/>
      <c r="N9" s="16"/>
      <c r="O9" s="5"/>
      <c r="P9" s="5">
        <f>PI()*(M9/2)^2</f>
        <v>0</v>
      </c>
    </row>
    <row r="10" spans="12:16" x14ac:dyDescent="0.25">
      <c r="L10" t="s">
        <v>16</v>
      </c>
      <c r="M10" s="16"/>
      <c r="N10" s="16"/>
      <c r="O10" s="5"/>
      <c r="P10" s="5">
        <f>P8-P9</f>
        <v>0</v>
      </c>
    </row>
    <row r="11" spans="12:16" x14ac:dyDescent="0.25">
      <c r="L11" s="3">
        <v>1</v>
      </c>
      <c r="M11">
        <v>47.9</v>
      </c>
      <c r="N11">
        <v>49.8</v>
      </c>
      <c r="O11" s="5">
        <f>MEDIAN(M11,N11)</f>
        <v>48.849999999999994</v>
      </c>
      <c r="P11" s="5">
        <f>PI()*(O11/2)^2</f>
        <v>1874.2133087740067</v>
      </c>
    </row>
    <row r="12" spans="12:16" x14ac:dyDescent="0.25">
      <c r="L12" s="3">
        <v>2</v>
      </c>
      <c r="M12">
        <v>93.2</v>
      </c>
      <c r="N12">
        <v>32.9</v>
      </c>
      <c r="O12" s="5">
        <f>MEDIAN(M12,N12)</f>
        <v>63.05</v>
      </c>
      <c r="P12" s="5">
        <f t="shared" ref="P12:P33" si="0">PI()*(O12/2)^2</f>
        <v>3122.1952824492846</v>
      </c>
    </row>
    <row r="13" spans="12:16" x14ac:dyDescent="0.25">
      <c r="L13" s="3">
        <v>3</v>
      </c>
      <c r="M13">
        <v>85.4</v>
      </c>
      <c r="N13">
        <v>46</v>
      </c>
      <c r="O13" s="5">
        <f>MEDIAN(M13,N13)</f>
        <v>65.7</v>
      </c>
      <c r="P13" s="5">
        <f t="shared" si="0"/>
        <v>3390.1633183234521</v>
      </c>
    </row>
    <row r="14" spans="12:16" x14ac:dyDescent="0.25">
      <c r="L14" s="3">
        <v>4</v>
      </c>
      <c r="M14" s="1">
        <v>65.8</v>
      </c>
      <c r="N14" s="1">
        <v>34.700000000000003</v>
      </c>
      <c r="O14" s="5">
        <f t="shared" ref="O14:O33" si="1">MEDIAN(M14,N14)</f>
        <v>50.25</v>
      </c>
      <c r="P14" s="5">
        <f t="shared" si="0"/>
        <v>1983.1794499637692</v>
      </c>
    </row>
    <row r="15" spans="12:16" x14ac:dyDescent="0.25">
      <c r="L15" s="3">
        <v>5</v>
      </c>
      <c r="M15" s="1">
        <v>94.7</v>
      </c>
      <c r="N15" s="1">
        <v>60.4</v>
      </c>
      <c r="O15" s="5">
        <f t="shared" si="1"/>
        <v>77.55</v>
      </c>
      <c r="P15" s="5">
        <f t="shared" si="0"/>
        <v>4723.386518167662</v>
      </c>
    </row>
    <row r="16" spans="12:16" x14ac:dyDescent="0.25">
      <c r="L16" s="3">
        <v>6</v>
      </c>
      <c r="M16" s="1">
        <v>68.599999999999994</v>
      </c>
      <c r="N16" s="1">
        <v>81</v>
      </c>
      <c r="O16" s="5">
        <f t="shared" si="1"/>
        <v>74.8</v>
      </c>
      <c r="P16" s="5">
        <f t="shared" si="0"/>
        <v>4394.3341401352591</v>
      </c>
    </row>
    <row r="17" spans="12:16" x14ac:dyDescent="0.25">
      <c r="L17" s="3">
        <v>7</v>
      </c>
      <c r="M17">
        <v>48.4</v>
      </c>
      <c r="N17" s="1">
        <v>37.799999999999997</v>
      </c>
      <c r="O17" s="5">
        <f>MEDIAN(M18,N17)</f>
        <v>78.5</v>
      </c>
      <c r="P17" s="5">
        <f t="shared" si="0"/>
        <v>4839.8198323959259</v>
      </c>
    </row>
    <row r="18" spans="12:16" x14ac:dyDescent="0.25">
      <c r="L18" s="3">
        <v>8</v>
      </c>
      <c r="M18" s="1">
        <v>119.2</v>
      </c>
      <c r="N18" s="1">
        <v>40.9</v>
      </c>
      <c r="O18" s="5">
        <f>MEDIAN(M18,N18)</f>
        <v>80.050000000000011</v>
      </c>
      <c r="P18" s="5">
        <f t="shared" si="0"/>
        <v>5032.8333945462582</v>
      </c>
    </row>
    <row r="19" spans="12:16" x14ac:dyDescent="0.25">
      <c r="L19" s="3">
        <v>9</v>
      </c>
      <c r="M19" s="1">
        <v>122.9</v>
      </c>
      <c r="N19" s="1">
        <v>42.6</v>
      </c>
      <c r="O19" s="5">
        <f t="shared" si="1"/>
        <v>82.75</v>
      </c>
      <c r="P19" s="5">
        <f t="shared" si="0"/>
        <v>5378.063011249239</v>
      </c>
    </row>
    <row r="20" spans="12:16" x14ac:dyDescent="0.25">
      <c r="L20" s="3">
        <v>10</v>
      </c>
      <c r="M20" s="1">
        <v>46.9</v>
      </c>
      <c r="N20" s="1">
        <v>88</v>
      </c>
      <c r="O20" s="5">
        <f t="shared" si="1"/>
        <v>67.45</v>
      </c>
      <c r="P20" s="5">
        <f t="shared" si="0"/>
        <v>3573.1709078720996</v>
      </c>
    </row>
    <row r="21" spans="12:16" x14ac:dyDescent="0.25">
      <c r="L21" s="3">
        <v>11</v>
      </c>
      <c r="M21" s="1">
        <v>78.2</v>
      </c>
      <c r="N21" s="1">
        <v>43.9</v>
      </c>
      <c r="O21" s="5">
        <f t="shared" si="1"/>
        <v>61.05</v>
      </c>
      <c r="P21" s="5">
        <f t="shared" si="0"/>
        <v>2927.2594582940378</v>
      </c>
    </row>
    <row r="22" spans="12:16" x14ac:dyDescent="0.25">
      <c r="L22" s="3">
        <v>12</v>
      </c>
      <c r="M22" s="1">
        <v>75.3</v>
      </c>
      <c r="N22" s="1">
        <v>45.2</v>
      </c>
      <c r="O22" s="5">
        <f t="shared" si="1"/>
        <v>60.25</v>
      </c>
      <c r="P22" s="5">
        <f t="shared" si="0"/>
        <v>2851.0444205179497</v>
      </c>
    </row>
    <row r="23" spans="12:16" x14ac:dyDescent="0.25">
      <c r="L23" s="3">
        <v>13</v>
      </c>
      <c r="M23" s="1"/>
      <c r="N23" s="1"/>
      <c r="O23" s="5" t="e">
        <f t="shared" si="1"/>
        <v>#NUM!</v>
      </c>
      <c r="P23" s="5" t="e">
        <f t="shared" si="0"/>
        <v>#NUM!</v>
      </c>
    </row>
    <row r="24" spans="12:16" x14ac:dyDescent="0.25">
      <c r="L24" s="3">
        <v>14</v>
      </c>
      <c r="M24" s="1"/>
      <c r="N24" s="1"/>
      <c r="O24" s="5" t="e">
        <f t="shared" si="1"/>
        <v>#NUM!</v>
      </c>
      <c r="P24" s="5" t="e">
        <f t="shared" si="0"/>
        <v>#NUM!</v>
      </c>
    </row>
    <row r="25" spans="12:16" x14ac:dyDescent="0.25">
      <c r="L25" s="3">
        <v>15</v>
      </c>
      <c r="M25" s="1"/>
      <c r="N25" s="1"/>
      <c r="O25" s="5" t="e">
        <f t="shared" si="1"/>
        <v>#NUM!</v>
      </c>
      <c r="P25" s="5" t="e">
        <f t="shared" si="0"/>
        <v>#NUM!</v>
      </c>
    </row>
    <row r="26" spans="12:16" x14ac:dyDescent="0.25">
      <c r="L26" s="3">
        <v>16</v>
      </c>
      <c r="M26" s="1"/>
      <c r="N26" s="1"/>
      <c r="O26" s="5" t="e">
        <f t="shared" si="1"/>
        <v>#NUM!</v>
      </c>
      <c r="P26" s="5" t="e">
        <f t="shared" si="0"/>
        <v>#NUM!</v>
      </c>
    </row>
    <row r="27" spans="12:16" x14ac:dyDescent="0.25">
      <c r="L27" s="3">
        <v>17</v>
      </c>
      <c r="M27" s="1"/>
      <c r="N27" s="1"/>
      <c r="O27" s="5" t="e">
        <f t="shared" si="1"/>
        <v>#NUM!</v>
      </c>
      <c r="P27" s="5" t="e">
        <f t="shared" si="0"/>
        <v>#NUM!</v>
      </c>
    </row>
    <row r="28" spans="12:16" x14ac:dyDescent="0.25">
      <c r="L28" s="3">
        <v>18</v>
      </c>
      <c r="M28" s="1"/>
      <c r="N28" s="1"/>
      <c r="O28" s="5" t="e">
        <f t="shared" si="1"/>
        <v>#NUM!</v>
      </c>
      <c r="P28" s="5" t="e">
        <f t="shared" si="0"/>
        <v>#NUM!</v>
      </c>
    </row>
    <row r="29" spans="12:16" x14ac:dyDescent="0.25">
      <c r="L29" s="3">
        <v>19</v>
      </c>
      <c r="M29" s="1"/>
      <c r="N29" s="1"/>
      <c r="O29" s="5" t="e">
        <f t="shared" si="1"/>
        <v>#NUM!</v>
      </c>
      <c r="P29" s="5" t="e">
        <f t="shared" si="0"/>
        <v>#NUM!</v>
      </c>
    </row>
    <row r="30" spans="12:16" x14ac:dyDescent="0.25">
      <c r="L30" s="3">
        <v>20</v>
      </c>
      <c r="M30" s="1"/>
      <c r="N30" s="1"/>
      <c r="O30" s="5" t="e">
        <f t="shared" si="1"/>
        <v>#NUM!</v>
      </c>
      <c r="P30" s="5" t="e">
        <f t="shared" si="0"/>
        <v>#NUM!</v>
      </c>
    </row>
    <row r="31" spans="12:16" x14ac:dyDescent="0.25">
      <c r="L31" s="3">
        <v>21</v>
      </c>
      <c r="M31" s="1"/>
      <c r="N31" s="1"/>
      <c r="O31" s="5" t="e">
        <f t="shared" si="1"/>
        <v>#NUM!</v>
      </c>
      <c r="P31" s="5" t="e">
        <f t="shared" si="0"/>
        <v>#NUM!</v>
      </c>
    </row>
    <row r="32" spans="12:16" x14ac:dyDescent="0.25">
      <c r="L32" s="3">
        <v>22</v>
      </c>
      <c r="M32" s="1"/>
      <c r="N32" s="1"/>
      <c r="O32" s="5" t="e">
        <f t="shared" si="1"/>
        <v>#NUM!</v>
      </c>
      <c r="P32" s="5" t="e">
        <f t="shared" si="0"/>
        <v>#NUM!</v>
      </c>
    </row>
    <row r="33" spans="12:16" x14ac:dyDescent="0.25">
      <c r="L33" s="3">
        <v>23</v>
      </c>
      <c r="M33" s="1"/>
      <c r="N33" s="1"/>
      <c r="O33" s="5" t="e">
        <f t="shared" si="1"/>
        <v>#NUM!</v>
      </c>
      <c r="P33" s="5" t="e">
        <f t="shared" si="0"/>
        <v>#NUM!</v>
      </c>
    </row>
    <row r="34" spans="12:16" x14ac:dyDescent="0.25">
      <c r="L34" s="6"/>
      <c r="M34" s="1"/>
      <c r="N34" s="1"/>
      <c r="O34" s="5">
        <f>AVERAGE(O11:O22)</f>
        <v>67.520833333333329</v>
      </c>
      <c r="P34" s="5">
        <f>AVERAGE(P11:P22)</f>
        <v>3674.1385868907455</v>
      </c>
    </row>
    <row r="35" spans="12:16" x14ac:dyDescent="0.25">
      <c r="L35" s="2"/>
      <c r="M35" s="1"/>
      <c r="N35" s="1"/>
      <c r="O35" s="5"/>
      <c r="P35" s="5"/>
    </row>
  </sheetData>
  <mergeCells count="3">
    <mergeCell ref="M8:N8"/>
    <mergeCell ref="M9:N9"/>
    <mergeCell ref="M10:N10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496AFA-9236-49A0-863A-1F2C2EE46CF2}">
  <dimension ref="K2:O30"/>
  <sheetViews>
    <sheetView workbookViewId="0">
      <selection activeCell="O31" sqref="O31"/>
    </sheetView>
  </sheetViews>
  <sheetFormatPr defaultRowHeight="15" x14ac:dyDescent="0.25"/>
  <sheetData>
    <row r="2" spans="11:15" x14ac:dyDescent="0.25">
      <c r="K2" t="s">
        <v>9</v>
      </c>
    </row>
    <row r="3" spans="11:15" x14ac:dyDescent="0.25">
      <c r="L3" t="s">
        <v>10</v>
      </c>
      <c r="M3" t="s">
        <v>11</v>
      </c>
      <c r="N3" t="s">
        <v>12</v>
      </c>
      <c r="O3" t="s">
        <v>13</v>
      </c>
    </row>
    <row r="4" spans="11:15" x14ac:dyDescent="0.25">
      <c r="K4" t="s">
        <v>14</v>
      </c>
      <c r="L4" s="16"/>
      <c r="M4" s="16"/>
      <c r="N4" s="5"/>
      <c r="O4" s="5">
        <f>PI()*(L4/2)^2</f>
        <v>0</v>
      </c>
    </row>
    <row r="5" spans="11:15" x14ac:dyDescent="0.25">
      <c r="K5" t="s">
        <v>15</v>
      </c>
      <c r="L5" s="16"/>
      <c r="M5" s="16"/>
      <c r="N5" s="5"/>
      <c r="O5" s="5">
        <f>PI()*(L5/2)^2</f>
        <v>0</v>
      </c>
    </row>
    <row r="6" spans="11:15" x14ac:dyDescent="0.25">
      <c r="K6" t="s">
        <v>16</v>
      </c>
      <c r="L6" s="16"/>
      <c r="M6" s="16"/>
      <c r="N6" s="5"/>
      <c r="O6" s="5">
        <f>O4-O5</f>
        <v>0</v>
      </c>
    </row>
    <row r="7" spans="11:15" x14ac:dyDescent="0.25">
      <c r="K7" s="3">
        <v>1</v>
      </c>
      <c r="L7">
        <v>47.8</v>
      </c>
      <c r="M7">
        <v>97.8</v>
      </c>
      <c r="N7" s="5">
        <f>MEDIAN(L7,M7)</f>
        <v>72.8</v>
      </c>
      <c r="O7" s="5">
        <f>PI()*(N7/2)^2</f>
        <v>4162.484602300332</v>
      </c>
    </row>
    <row r="8" spans="11:15" x14ac:dyDescent="0.25">
      <c r="K8" s="3">
        <v>2</v>
      </c>
      <c r="L8">
        <v>60.4</v>
      </c>
      <c r="M8">
        <v>65.2</v>
      </c>
      <c r="N8" s="5">
        <f>MEDIAN(L8,M8)</f>
        <v>62.8</v>
      </c>
      <c r="O8" s="5">
        <f t="shared" ref="O8:O29" si="0">PI()*(N8/2)^2</f>
        <v>3097.484692733392</v>
      </c>
    </row>
    <row r="9" spans="11:15" x14ac:dyDescent="0.25">
      <c r="K9" s="3">
        <v>3</v>
      </c>
      <c r="L9">
        <v>57.7</v>
      </c>
      <c r="M9">
        <v>53</v>
      </c>
      <c r="N9" s="5">
        <f>MEDIAN(L9,M9)</f>
        <v>55.35</v>
      </c>
      <c r="O9" s="5">
        <f t="shared" si="0"/>
        <v>2406.163484843099</v>
      </c>
    </row>
    <row r="10" spans="11:15" x14ac:dyDescent="0.25">
      <c r="K10" s="3">
        <v>4</v>
      </c>
      <c r="L10" s="1">
        <v>81.099999999999994</v>
      </c>
      <c r="M10" s="1">
        <v>101</v>
      </c>
      <c r="N10" s="5">
        <f t="shared" ref="N10:N29" si="1">MEDIAN(L10,M10)</f>
        <v>91.05</v>
      </c>
      <c r="O10" s="5">
        <f t="shared" si="0"/>
        <v>6511.0312778765938</v>
      </c>
    </row>
    <row r="11" spans="11:15" x14ac:dyDescent="0.25">
      <c r="K11" s="3">
        <v>5</v>
      </c>
      <c r="L11" s="1">
        <v>75.3</v>
      </c>
      <c r="M11" s="1">
        <v>45.3</v>
      </c>
      <c r="N11" s="5">
        <f t="shared" si="1"/>
        <v>60.3</v>
      </c>
      <c r="O11" s="5">
        <f t="shared" si="0"/>
        <v>2855.7784079478274</v>
      </c>
    </row>
    <row r="12" spans="11:15" x14ac:dyDescent="0.25">
      <c r="K12" s="3">
        <v>6</v>
      </c>
      <c r="L12" s="1">
        <v>91.4</v>
      </c>
      <c r="M12" s="1">
        <v>58.6</v>
      </c>
      <c r="N12" s="5">
        <f t="shared" si="1"/>
        <v>75</v>
      </c>
      <c r="O12" s="5">
        <f t="shared" si="0"/>
        <v>4417.8646691106469</v>
      </c>
    </row>
    <row r="13" spans="11:15" x14ac:dyDescent="0.25">
      <c r="K13" s="3">
        <v>7</v>
      </c>
      <c r="L13">
        <v>50.2</v>
      </c>
      <c r="M13" s="1">
        <v>33.200000000000003</v>
      </c>
      <c r="N13" s="5">
        <f>MEDIAN(L13,M13)</f>
        <v>41.7</v>
      </c>
      <c r="O13" s="5">
        <f t="shared" si="0"/>
        <v>1365.7210123501891</v>
      </c>
    </row>
    <row r="14" spans="11:15" x14ac:dyDescent="0.25">
      <c r="K14" s="3">
        <v>8</v>
      </c>
      <c r="L14">
        <v>76.400000000000006</v>
      </c>
      <c r="M14" s="1">
        <v>34.200000000000003</v>
      </c>
      <c r="N14" s="5">
        <f>MEDIAN(L14,M14)</f>
        <v>55.300000000000004</v>
      </c>
      <c r="O14" s="5">
        <f t="shared" si="0"/>
        <v>2401.8182695041032</v>
      </c>
    </row>
    <row r="15" spans="11:15" x14ac:dyDescent="0.25">
      <c r="K15" s="3">
        <v>9</v>
      </c>
      <c r="L15" s="1">
        <v>64</v>
      </c>
      <c r="M15" s="1">
        <v>43.9</v>
      </c>
      <c r="N15" s="5">
        <f t="shared" si="1"/>
        <v>53.95</v>
      </c>
      <c r="O15" s="5">
        <f t="shared" si="0"/>
        <v>2285.9818578800218</v>
      </c>
    </row>
    <row r="16" spans="11:15" x14ac:dyDescent="0.25">
      <c r="K16" s="3">
        <v>10</v>
      </c>
      <c r="L16" s="1">
        <v>124.5</v>
      </c>
      <c r="M16" s="1">
        <v>46</v>
      </c>
      <c r="N16" s="5">
        <f t="shared" si="1"/>
        <v>85.25</v>
      </c>
      <c r="O16" s="5">
        <f t="shared" si="0"/>
        <v>5707.9302398761674</v>
      </c>
    </row>
    <row r="17" spans="11:15" x14ac:dyDescent="0.25">
      <c r="K17" s="3">
        <v>11</v>
      </c>
      <c r="L17" s="1">
        <v>83.6</v>
      </c>
      <c r="M17" s="1">
        <v>33.1</v>
      </c>
      <c r="N17" s="5">
        <f t="shared" si="1"/>
        <v>58.349999999999994</v>
      </c>
      <c r="O17" s="5">
        <f t="shared" si="0"/>
        <v>2674.0627983779682</v>
      </c>
    </row>
    <row r="18" spans="11:15" x14ac:dyDescent="0.25">
      <c r="K18" s="3">
        <v>12</v>
      </c>
      <c r="L18" s="1">
        <v>58</v>
      </c>
      <c r="M18" s="1">
        <v>34.9</v>
      </c>
      <c r="N18" s="5">
        <f t="shared" si="1"/>
        <v>46.45</v>
      </c>
      <c r="O18" s="5">
        <f t="shared" si="0"/>
        <v>1694.5770408417432</v>
      </c>
    </row>
    <row r="19" spans="11:15" x14ac:dyDescent="0.25">
      <c r="K19" s="3">
        <v>13</v>
      </c>
      <c r="L19" s="1"/>
      <c r="M19" s="1"/>
      <c r="N19" s="5" t="e">
        <f t="shared" si="1"/>
        <v>#NUM!</v>
      </c>
      <c r="O19" s="5" t="e">
        <f t="shared" si="0"/>
        <v>#NUM!</v>
      </c>
    </row>
    <row r="20" spans="11:15" x14ac:dyDescent="0.25">
      <c r="K20" s="3">
        <v>14</v>
      </c>
      <c r="L20" s="1"/>
      <c r="M20" s="1"/>
      <c r="N20" s="5" t="e">
        <f t="shared" si="1"/>
        <v>#NUM!</v>
      </c>
      <c r="O20" s="5" t="e">
        <f t="shared" si="0"/>
        <v>#NUM!</v>
      </c>
    </row>
    <row r="21" spans="11:15" x14ac:dyDescent="0.25">
      <c r="K21" s="3">
        <v>15</v>
      </c>
      <c r="L21" s="1"/>
      <c r="M21" s="1"/>
      <c r="N21" s="5" t="e">
        <f t="shared" si="1"/>
        <v>#NUM!</v>
      </c>
      <c r="O21" s="5" t="e">
        <f t="shared" si="0"/>
        <v>#NUM!</v>
      </c>
    </row>
    <row r="22" spans="11:15" x14ac:dyDescent="0.25">
      <c r="K22" s="3">
        <v>16</v>
      </c>
      <c r="L22" s="1"/>
      <c r="M22" s="1"/>
      <c r="N22" s="5" t="e">
        <f t="shared" si="1"/>
        <v>#NUM!</v>
      </c>
      <c r="O22" s="5" t="e">
        <f t="shared" si="0"/>
        <v>#NUM!</v>
      </c>
    </row>
    <row r="23" spans="11:15" x14ac:dyDescent="0.25">
      <c r="K23" s="3">
        <v>17</v>
      </c>
      <c r="L23" s="1"/>
      <c r="M23" s="1"/>
      <c r="N23" s="5" t="e">
        <f t="shared" si="1"/>
        <v>#NUM!</v>
      </c>
      <c r="O23" s="5" t="e">
        <f t="shared" si="0"/>
        <v>#NUM!</v>
      </c>
    </row>
    <row r="24" spans="11:15" x14ac:dyDescent="0.25">
      <c r="K24" s="3">
        <v>18</v>
      </c>
      <c r="L24" s="1"/>
      <c r="M24" s="1"/>
      <c r="N24" s="5" t="e">
        <f t="shared" si="1"/>
        <v>#NUM!</v>
      </c>
      <c r="O24" s="5" t="e">
        <f t="shared" si="0"/>
        <v>#NUM!</v>
      </c>
    </row>
    <row r="25" spans="11:15" x14ac:dyDescent="0.25">
      <c r="K25" s="3">
        <v>19</v>
      </c>
      <c r="L25" s="1"/>
      <c r="M25" s="1"/>
      <c r="N25" s="5" t="e">
        <f t="shared" si="1"/>
        <v>#NUM!</v>
      </c>
      <c r="O25" s="5" t="e">
        <f t="shared" si="0"/>
        <v>#NUM!</v>
      </c>
    </row>
    <row r="26" spans="11:15" x14ac:dyDescent="0.25">
      <c r="K26" s="3">
        <v>20</v>
      </c>
      <c r="L26" s="1"/>
      <c r="M26" s="1"/>
      <c r="N26" s="5" t="e">
        <f t="shared" si="1"/>
        <v>#NUM!</v>
      </c>
      <c r="O26" s="5" t="e">
        <f t="shared" si="0"/>
        <v>#NUM!</v>
      </c>
    </row>
    <row r="27" spans="11:15" x14ac:dyDescent="0.25">
      <c r="K27" s="3">
        <v>21</v>
      </c>
      <c r="L27" s="1"/>
      <c r="M27" s="1"/>
      <c r="N27" s="5" t="e">
        <f t="shared" si="1"/>
        <v>#NUM!</v>
      </c>
      <c r="O27" s="5" t="e">
        <f t="shared" si="0"/>
        <v>#NUM!</v>
      </c>
    </row>
    <row r="28" spans="11:15" x14ac:dyDescent="0.25">
      <c r="K28" s="3">
        <v>22</v>
      </c>
      <c r="L28" s="1"/>
      <c r="M28" s="1"/>
      <c r="N28" s="5" t="e">
        <f t="shared" si="1"/>
        <v>#NUM!</v>
      </c>
      <c r="O28" s="5" t="e">
        <f t="shared" si="0"/>
        <v>#NUM!</v>
      </c>
    </row>
    <row r="29" spans="11:15" x14ac:dyDescent="0.25">
      <c r="K29" s="3">
        <v>23</v>
      </c>
      <c r="L29" s="1"/>
      <c r="M29" s="1"/>
      <c r="N29" s="5" t="e">
        <f t="shared" si="1"/>
        <v>#NUM!</v>
      </c>
      <c r="O29" s="5" t="e">
        <f t="shared" si="0"/>
        <v>#NUM!</v>
      </c>
    </row>
    <row r="30" spans="11:15" x14ac:dyDescent="0.25">
      <c r="K30" s="6"/>
      <c r="L30" s="1"/>
      <c r="M30" s="1"/>
      <c r="N30" s="5">
        <f>AVERAGE(N7:N18)</f>
        <v>63.19166666666667</v>
      </c>
      <c r="O30" s="5">
        <f>AVERAGE(O7:O18)</f>
        <v>3298.4081961368406</v>
      </c>
    </row>
  </sheetData>
  <mergeCells count="3">
    <mergeCell ref="L4:M4"/>
    <mergeCell ref="L5:M5"/>
    <mergeCell ref="L6:M6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D44B34-754B-4E27-BB1B-A8EF6E091D87}">
  <dimension ref="K1:P30"/>
  <sheetViews>
    <sheetView workbookViewId="0">
      <selection activeCell="L37" sqref="L37"/>
    </sheetView>
  </sheetViews>
  <sheetFormatPr defaultRowHeight="15" x14ac:dyDescent="0.25"/>
  <sheetData>
    <row r="1" spans="11:16" x14ac:dyDescent="0.25">
      <c r="K1" s="4" t="s">
        <v>8</v>
      </c>
      <c r="L1" t="s">
        <v>9</v>
      </c>
    </row>
    <row r="2" spans="11:16" x14ac:dyDescent="0.25">
      <c r="M2" t="s">
        <v>10</v>
      </c>
      <c r="N2" t="s">
        <v>11</v>
      </c>
      <c r="O2" t="s">
        <v>12</v>
      </c>
      <c r="P2" t="s">
        <v>13</v>
      </c>
    </row>
    <row r="3" spans="11:16" x14ac:dyDescent="0.25">
      <c r="L3" t="s">
        <v>14</v>
      </c>
      <c r="M3" s="16"/>
      <c r="N3" s="16"/>
      <c r="O3" s="5"/>
      <c r="P3" s="5">
        <f>PI()*(M3/2)^2</f>
        <v>0</v>
      </c>
    </row>
    <row r="4" spans="11:16" x14ac:dyDescent="0.25">
      <c r="L4" t="s">
        <v>15</v>
      </c>
      <c r="M4" s="16"/>
      <c r="N4" s="16"/>
      <c r="O4" s="5"/>
      <c r="P4" s="5">
        <f>PI()*(M4/2)^2</f>
        <v>0</v>
      </c>
    </row>
    <row r="5" spans="11:16" x14ac:dyDescent="0.25">
      <c r="L5" t="s">
        <v>16</v>
      </c>
      <c r="M5" s="16"/>
      <c r="N5" s="16"/>
      <c r="O5" s="5"/>
      <c r="P5" s="5">
        <f>P3-P4</f>
        <v>0</v>
      </c>
    </row>
    <row r="6" spans="11:16" x14ac:dyDescent="0.25">
      <c r="L6" s="3">
        <v>1</v>
      </c>
      <c r="M6">
        <v>92</v>
      </c>
      <c r="N6">
        <v>43.4</v>
      </c>
      <c r="O6" s="5">
        <f>MEDIAN(M6,N6)</f>
        <v>67.7</v>
      </c>
      <c r="P6" s="5">
        <f>PI()*(O6/2)^2</f>
        <v>3599.7075483178905</v>
      </c>
    </row>
    <row r="7" spans="11:16" x14ac:dyDescent="0.25">
      <c r="L7" s="3">
        <v>2</v>
      </c>
      <c r="M7">
        <v>33.299999999999997</v>
      </c>
      <c r="N7">
        <v>102.1</v>
      </c>
      <c r="O7" s="5">
        <f>MEDIAN(M7,N7)</f>
        <v>67.699999999999989</v>
      </c>
      <c r="P7" s="5">
        <f t="shared" ref="P7:P28" si="0">PI()*(O7/2)^2</f>
        <v>3599.7075483178892</v>
      </c>
    </row>
    <row r="8" spans="11:16" x14ac:dyDescent="0.25">
      <c r="L8" s="3">
        <v>3</v>
      </c>
      <c r="M8">
        <v>21.8</v>
      </c>
      <c r="N8">
        <v>67.5</v>
      </c>
      <c r="O8" s="5">
        <f>MEDIAN(M8,N8)</f>
        <v>44.650000000000006</v>
      </c>
      <c r="P8" s="5">
        <f t="shared" si="0"/>
        <v>1565.7874500078296</v>
      </c>
    </row>
    <row r="9" spans="11:16" x14ac:dyDescent="0.25">
      <c r="L9" s="3">
        <v>4</v>
      </c>
      <c r="M9" s="1">
        <v>98</v>
      </c>
      <c r="N9" s="1">
        <v>33.5</v>
      </c>
      <c r="O9" s="5">
        <f t="shared" ref="O9:O28" si="1">MEDIAN(M9,N9)</f>
        <v>65.75</v>
      </c>
      <c r="P9" s="5">
        <f t="shared" si="0"/>
        <v>3395.3253477523813</v>
      </c>
    </row>
    <row r="10" spans="11:16" x14ac:dyDescent="0.25">
      <c r="L10" s="3">
        <v>5</v>
      </c>
      <c r="M10" s="1">
        <v>68.7</v>
      </c>
      <c r="N10" s="1">
        <v>28.7</v>
      </c>
      <c r="O10" s="5">
        <f t="shared" si="1"/>
        <v>48.7</v>
      </c>
      <c r="P10" s="5">
        <f t="shared" si="0"/>
        <v>1862.7209701480942</v>
      </c>
    </row>
    <row r="11" spans="11:16" x14ac:dyDescent="0.25">
      <c r="L11" s="3">
        <v>6</v>
      </c>
      <c r="M11" s="1">
        <v>81.7</v>
      </c>
      <c r="N11" s="1">
        <v>38.5</v>
      </c>
      <c r="O11" s="5">
        <f t="shared" si="1"/>
        <v>60.1</v>
      </c>
      <c r="P11" s="5">
        <f t="shared" si="0"/>
        <v>2836.8660201732173</v>
      </c>
    </row>
    <row r="12" spans="11:16" x14ac:dyDescent="0.25">
      <c r="L12" s="3">
        <v>7</v>
      </c>
      <c r="M12" s="1">
        <v>51</v>
      </c>
      <c r="N12" s="1">
        <v>44</v>
      </c>
      <c r="O12" s="5">
        <f t="shared" si="1"/>
        <v>47.5</v>
      </c>
      <c r="P12" s="5">
        <f t="shared" si="0"/>
        <v>1772.0546061654927</v>
      </c>
    </row>
    <row r="13" spans="11:16" x14ac:dyDescent="0.25">
      <c r="L13" s="3">
        <v>8</v>
      </c>
      <c r="M13" s="1">
        <v>33.1</v>
      </c>
      <c r="N13" s="1">
        <v>59.9</v>
      </c>
      <c r="O13" s="5">
        <f t="shared" si="1"/>
        <v>46.5</v>
      </c>
      <c r="P13" s="5">
        <f t="shared" si="0"/>
        <v>1698.2271788061325</v>
      </c>
    </row>
    <row r="14" spans="11:16" x14ac:dyDescent="0.25">
      <c r="L14" s="3">
        <v>9</v>
      </c>
      <c r="M14" s="1">
        <v>89.5</v>
      </c>
      <c r="N14" s="1">
        <v>41.3</v>
      </c>
      <c r="O14" s="5">
        <f t="shared" si="1"/>
        <v>65.400000000000006</v>
      </c>
      <c r="P14" s="5">
        <f t="shared" si="0"/>
        <v>3359.2736085570305</v>
      </c>
    </row>
    <row r="15" spans="11:16" x14ac:dyDescent="0.25">
      <c r="L15" s="3">
        <v>10</v>
      </c>
      <c r="M15" s="1">
        <v>54.5</v>
      </c>
      <c r="N15" s="1">
        <v>30.1</v>
      </c>
      <c r="O15" s="5">
        <f t="shared" si="1"/>
        <v>42.3</v>
      </c>
      <c r="P15" s="5">
        <f t="shared" si="0"/>
        <v>1405.30507978542</v>
      </c>
    </row>
    <row r="16" spans="11:16" x14ac:dyDescent="0.25">
      <c r="L16" s="3">
        <v>11</v>
      </c>
      <c r="M16" s="1">
        <v>96.8</v>
      </c>
      <c r="N16" s="1">
        <v>31</v>
      </c>
      <c r="O16" s="5">
        <f t="shared" si="1"/>
        <v>63.9</v>
      </c>
      <c r="P16" s="5">
        <f t="shared" si="0"/>
        <v>3206.9456347660948</v>
      </c>
    </row>
    <row r="17" spans="12:16" x14ac:dyDescent="0.25">
      <c r="L17" s="3">
        <v>12</v>
      </c>
      <c r="M17" s="1">
        <v>65.400000000000006</v>
      </c>
      <c r="N17" s="1">
        <v>28.8</v>
      </c>
      <c r="O17" s="5">
        <f t="shared" si="1"/>
        <v>47.100000000000009</v>
      </c>
      <c r="P17" s="5">
        <f t="shared" si="0"/>
        <v>1742.3351396625339</v>
      </c>
    </row>
    <row r="18" spans="12:16" x14ac:dyDescent="0.25">
      <c r="L18" s="3">
        <v>13</v>
      </c>
      <c r="M18" s="1"/>
      <c r="N18" s="1"/>
      <c r="O18" s="5" t="e">
        <f t="shared" si="1"/>
        <v>#NUM!</v>
      </c>
      <c r="P18" s="5" t="e">
        <f t="shared" si="0"/>
        <v>#NUM!</v>
      </c>
    </row>
    <row r="19" spans="12:16" x14ac:dyDescent="0.25">
      <c r="L19" s="3">
        <v>14</v>
      </c>
      <c r="M19" s="1"/>
      <c r="N19" s="1"/>
      <c r="O19" s="5" t="e">
        <f t="shared" si="1"/>
        <v>#NUM!</v>
      </c>
      <c r="P19" s="5" t="e">
        <f t="shared" si="0"/>
        <v>#NUM!</v>
      </c>
    </row>
    <row r="20" spans="12:16" x14ac:dyDescent="0.25">
      <c r="L20" s="3">
        <v>15</v>
      </c>
      <c r="M20" s="1"/>
      <c r="N20" s="1"/>
      <c r="O20" s="5" t="e">
        <f t="shared" si="1"/>
        <v>#NUM!</v>
      </c>
      <c r="P20" s="5" t="e">
        <f t="shared" si="0"/>
        <v>#NUM!</v>
      </c>
    </row>
    <row r="21" spans="12:16" x14ac:dyDescent="0.25">
      <c r="L21" s="3">
        <v>16</v>
      </c>
      <c r="M21" s="1"/>
      <c r="N21" s="1"/>
      <c r="O21" s="5" t="e">
        <f t="shared" si="1"/>
        <v>#NUM!</v>
      </c>
      <c r="P21" s="5" t="e">
        <f t="shared" si="0"/>
        <v>#NUM!</v>
      </c>
    </row>
    <row r="22" spans="12:16" x14ac:dyDescent="0.25">
      <c r="L22" s="3">
        <v>17</v>
      </c>
      <c r="M22" s="1"/>
      <c r="N22" s="1"/>
      <c r="O22" s="5" t="e">
        <f t="shared" si="1"/>
        <v>#NUM!</v>
      </c>
      <c r="P22" s="5" t="e">
        <f t="shared" si="0"/>
        <v>#NUM!</v>
      </c>
    </row>
    <row r="23" spans="12:16" x14ac:dyDescent="0.25">
      <c r="L23" s="3">
        <v>18</v>
      </c>
      <c r="M23" s="1"/>
      <c r="N23" s="1"/>
      <c r="O23" s="5" t="e">
        <f t="shared" si="1"/>
        <v>#NUM!</v>
      </c>
      <c r="P23" s="5" t="e">
        <f t="shared" si="0"/>
        <v>#NUM!</v>
      </c>
    </row>
    <row r="24" spans="12:16" x14ac:dyDescent="0.25">
      <c r="L24" s="3">
        <v>19</v>
      </c>
      <c r="M24" s="1"/>
      <c r="N24" s="1"/>
      <c r="O24" s="5" t="e">
        <f t="shared" si="1"/>
        <v>#NUM!</v>
      </c>
      <c r="P24" s="5" t="e">
        <f t="shared" si="0"/>
        <v>#NUM!</v>
      </c>
    </row>
    <row r="25" spans="12:16" x14ac:dyDescent="0.25">
      <c r="L25" s="3">
        <v>20</v>
      </c>
      <c r="M25" s="1"/>
      <c r="N25" s="1"/>
      <c r="O25" s="5" t="e">
        <f t="shared" si="1"/>
        <v>#NUM!</v>
      </c>
      <c r="P25" s="5" t="e">
        <f t="shared" si="0"/>
        <v>#NUM!</v>
      </c>
    </row>
    <row r="26" spans="12:16" x14ac:dyDescent="0.25">
      <c r="L26" s="3">
        <v>21</v>
      </c>
      <c r="M26" s="1"/>
      <c r="N26" s="1"/>
      <c r="O26" s="5" t="e">
        <f t="shared" si="1"/>
        <v>#NUM!</v>
      </c>
      <c r="P26" s="5" t="e">
        <f t="shared" si="0"/>
        <v>#NUM!</v>
      </c>
    </row>
    <row r="27" spans="12:16" x14ac:dyDescent="0.25">
      <c r="L27" s="3">
        <v>22</v>
      </c>
      <c r="M27" s="1"/>
      <c r="N27" s="1"/>
      <c r="O27" s="5" t="e">
        <f t="shared" si="1"/>
        <v>#NUM!</v>
      </c>
      <c r="P27" s="5" t="e">
        <f t="shared" si="0"/>
        <v>#NUM!</v>
      </c>
    </row>
    <row r="28" spans="12:16" x14ac:dyDescent="0.25">
      <c r="L28" s="3">
        <v>23</v>
      </c>
      <c r="M28" s="1"/>
      <c r="N28" s="1"/>
      <c r="O28" s="5" t="e">
        <f t="shared" si="1"/>
        <v>#NUM!</v>
      </c>
      <c r="P28" s="5" t="e">
        <f t="shared" si="0"/>
        <v>#NUM!</v>
      </c>
    </row>
    <row r="29" spans="12:16" x14ac:dyDescent="0.25">
      <c r="L29" s="6"/>
      <c r="M29" s="1"/>
      <c r="N29" s="1"/>
      <c r="O29" s="5">
        <f>AVERAGE(O6:O17)</f>
        <v>55.608333333333327</v>
      </c>
      <c r="P29" s="5">
        <f>AVERAGE(P6:P17)</f>
        <v>2503.688011038334</v>
      </c>
    </row>
    <row r="30" spans="12:16" x14ac:dyDescent="0.25">
      <c r="L30" s="2"/>
      <c r="M30" s="1"/>
      <c r="N30" s="1"/>
      <c r="O30" s="5"/>
      <c r="P30" s="5"/>
    </row>
  </sheetData>
  <mergeCells count="3">
    <mergeCell ref="M3:N3"/>
    <mergeCell ref="M4:N4"/>
    <mergeCell ref="M5:N5"/>
  </mergeCells>
  <pageMargins left="0.7" right="0.7" top="0.75" bottom="0.75" header="0.3" footer="0.3"/>
  <ignoredErrors>
    <ignoredError sqref="O7" evalError="1"/>
  </ignoredError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2E9D1A-489C-4624-84E5-39D22A2FFF77}">
  <dimension ref="J1:O29"/>
  <sheetViews>
    <sheetView workbookViewId="0">
      <selection activeCell="M6" sqref="M6:M26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/>
      <c r="M3" s="16"/>
      <c r="N3" s="5"/>
      <c r="O3" s="5">
        <f>PI()*(L3/2)^2</f>
        <v>0</v>
      </c>
    </row>
    <row r="4" spans="10:15" x14ac:dyDescent="0.25">
      <c r="K4" t="s">
        <v>15</v>
      </c>
      <c r="L4" s="16"/>
      <c r="M4" s="16"/>
      <c r="N4" s="5"/>
      <c r="O4" s="5">
        <f>PI()*(L4/2)^2</f>
        <v>0</v>
      </c>
    </row>
    <row r="5" spans="10:15" x14ac:dyDescent="0.25">
      <c r="K5" t="s">
        <v>16</v>
      </c>
      <c r="L5" s="16"/>
      <c r="M5" s="16"/>
      <c r="N5" s="5"/>
      <c r="O5" s="5">
        <f>O3-O4</f>
        <v>0</v>
      </c>
    </row>
    <row r="6" spans="10:15" x14ac:dyDescent="0.25">
      <c r="K6" s="3">
        <v>1</v>
      </c>
      <c r="L6">
        <v>67.5</v>
      </c>
      <c r="M6">
        <v>47.7</v>
      </c>
      <c r="N6" s="5">
        <f>MEDIAN(L6,M6)</f>
        <v>57.6</v>
      </c>
      <c r="O6" s="5">
        <f>PI()*(N6/2)^2</f>
        <v>2605.7626105935183</v>
      </c>
    </row>
    <row r="7" spans="10:15" x14ac:dyDescent="0.25">
      <c r="K7" s="3">
        <v>2</v>
      </c>
      <c r="L7">
        <v>67.400000000000006</v>
      </c>
      <c r="M7">
        <v>61.7</v>
      </c>
      <c r="N7" s="5">
        <f>MEDIAN(L7,M7)</f>
        <v>64.550000000000011</v>
      </c>
      <c r="O7" s="5">
        <f t="shared" ref="O7:O28" si="0">PI()*(N7/2)^2</f>
        <v>3272.5204909235572</v>
      </c>
    </row>
    <row r="8" spans="10:15" x14ac:dyDescent="0.25">
      <c r="K8" s="3">
        <v>3</v>
      </c>
      <c r="L8">
        <v>77.900000000000006</v>
      </c>
      <c r="M8">
        <v>64.599999999999994</v>
      </c>
      <c r="N8" s="5">
        <f>MEDIAN(L8,M8)</f>
        <v>71.25</v>
      </c>
      <c r="O8" s="5">
        <f t="shared" si="0"/>
        <v>3987.1228638723587</v>
      </c>
    </row>
    <row r="9" spans="10:15" x14ac:dyDescent="0.25">
      <c r="K9" s="3">
        <v>4</v>
      </c>
      <c r="L9" s="1">
        <v>75.099999999999994</v>
      </c>
      <c r="M9" s="1">
        <v>61</v>
      </c>
      <c r="N9" s="5">
        <f t="shared" ref="N9:N28" si="1">MEDIAN(L9,M9)</f>
        <v>68.05</v>
      </c>
      <c r="O9" s="5">
        <f t="shared" si="0"/>
        <v>3637.0237785563118</v>
      </c>
    </row>
    <row r="10" spans="10:15" x14ac:dyDescent="0.25">
      <c r="K10" s="3">
        <v>5</v>
      </c>
      <c r="L10" s="1">
        <v>101.3</v>
      </c>
      <c r="M10" s="1">
        <v>71.599999999999994</v>
      </c>
      <c r="N10" s="5">
        <f t="shared" si="1"/>
        <v>86.449999999999989</v>
      </c>
      <c r="O10" s="5">
        <f t="shared" si="0"/>
        <v>5869.7536774625769</v>
      </c>
    </row>
    <row r="11" spans="10:15" x14ac:dyDescent="0.25">
      <c r="K11" s="3">
        <v>6</v>
      </c>
      <c r="L11" s="1">
        <v>80.900000000000006</v>
      </c>
      <c r="M11" s="1">
        <v>93.3</v>
      </c>
      <c r="N11" s="5">
        <f t="shared" si="1"/>
        <v>87.1</v>
      </c>
      <c r="O11" s="5">
        <f t="shared" si="0"/>
        <v>5958.352480780035</v>
      </c>
    </row>
    <row r="12" spans="10:15" x14ac:dyDescent="0.25">
      <c r="K12" s="3">
        <v>7</v>
      </c>
      <c r="L12" s="1">
        <v>47.7</v>
      </c>
      <c r="M12" s="1">
        <v>24.7</v>
      </c>
      <c r="N12" s="5">
        <f t="shared" si="1"/>
        <v>36.200000000000003</v>
      </c>
      <c r="O12" s="5">
        <f t="shared" si="0"/>
        <v>1029.2171692425522</v>
      </c>
    </row>
    <row r="13" spans="10:15" x14ac:dyDescent="0.25">
      <c r="K13" s="3">
        <v>8</v>
      </c>
      <c r="L13" s="1">
        <v>53.4</v>
      </c>
      <c r="M13" s="1">
        <v>13.8</v>
      </c>
      <c r="N13" s="5">
        <f t="shared" si="1"/>
        <v>33.599999999999994</v>
      </c>
      <c r="O13" s="5">
        <f t="shared" si="0"/>
        <v>886.68311054918286</v>
      </c>
    </row>
    <row r="14" spans="10:15" x14ac:dyDescent="0.25">
      <c r="K14" s="3">
        <v>9</v>
      </c>
      <c r="L14" s="1">
        <v>62.7</v>
      </c>
      <c r="M14" s="1">
        <v>39.6</v>
      </c>
      <c r="N14" s="5">
        <f t="shared" si="1"/>
        <v>51.150000000000006</v>
      </c>
      <c r="O14" s="5">
        <f t="shared" si="0"/>
        <v>2054.8548863554211</v>
      </c>
    </row>
    <row r="15" spans="10:15" x14ac:dyDescent="0.25">
      <c r="K15" s="3">
        <v>10</v>
      </c>
      <c r="L15" s="1">
        <v>115.5</v>
      </c>
      <c r="M15" s="1">
        <v>72.5</v>
      </c>
      <c r="N15" s="5">
        <f t="shared" si="1"/>
        <v>94</v>
      </c>
      <c r="O15" s="5">
        <f t="shared" si="0"/>
        <v>6939.7781717798534</v>
      </c>
    </row>
    <row r="16" spans="10:15" x14ac:dyDescent="0.25">
      <c r="K16" s="3">
        <v>11</v>
      </c>
      <c r="L16" s="1">
        <v>136.30000000000001</v>
      </c>
      <c r="M16" s="1">
        <v>73.5</v>
      </c>
      <c r="N16" s="5">
        <f t="shared" si="1"/>
        <v>104.9</v>
      </c>
      <c r="O16" s="5">
        <f t="shared" si="0"/>
        <v>8642.5292440071571</v>
      </c>
    </row>
    <row r="17" spans="11:15" x14ac:dyDescent="0.25">
      <c r="K17" s="3">
        <v>12</v>
      </c>
      <c r="L17" s="1">
        <v>107.1</v>
      </c>
      <c r="M17" s="1">
        <v>27.4</v>
      </c>
      <c r="N17" s="5">
        <f t="shared" si="1"/>
        <v>67.25</v>
      </c>
      <c r="O17" s="5">
        <f t="shared" si="0"/>
        <v>3552.0122813501721</v>
      </c>
    </row>
    <row r="18" spans="11:15" x14ac:dyDescent="0.25">
      <c r="K18" s="3">
        <v>13</v>
      </c>
      <c r="L18" s="1">
        <v>129.69999999999999</v>
      </c>
      <c r="M18" s="1">
        <v>50.2</v>
      </c>
      <c r="N18" s="5">
        <f t="shared" si="1"/>
        <v>89.949999999999989</v>
      </c>
      <c r="O18" s="5">
        <f t="shared" si="0"/>
        <v>6354.6585035441603</v>
      </c>
    </row>
    <row r="19" spans="11:15" x14ac:dyDescent="0.25">
      <c r="K19" s="3">
        <v>14</v>
      </c>
      <c r="L19" s="1">
        <v>126.7</v>
      </c>
      <c r="M19" s="1">
        <v>32.5</v>
      </c>
      <c r="N19" s="5">
        <f t="shared" si="1"/>
        <v>79.599999999999994</v>
      </c>
      <c r="O19" s="5">
        <f t="shared" si="0"/>
        <v>4976.4084269923751</v>
      </c>
    </row>
    <row r="20" spans="11:15" x14ac:dyDescent="0.25">
      <c r="K20" s="3">
        <v>15</v>
      </c>
      <c r="L20" s="1">
        <v>76.599999999999994</v>
      </c>
      <c r="M20" s="1">
        <v>35.5</v>
      </c>
      <c r="N20" s="5">
        <f t="shared" si="1"/>
        <v>56.05</v>
      </c>
      <c r="O20" s="5">
        <f t="shared" si="0"/>
        <v>2467.4088336248315</v>
      </c>
    </row>
    <row r="21" spans="11:15" x14ac:dyDescent="0.25">
      <c r="K21" s="3">
        <v>16</v>
      </c>
      <c r="L21" s="1">
        <v>57.5</v>
      </c>
      <c r="M21" s="1">
        <v>26.6</v>
      </c>
      <c r="N21" s="5">
        <f t="shared" si="1"/>
        <v>42.05</v>
      </c>
      <c r="O21" s="5">
        <f t="shared" si="0"/>
        <v>1388.7429960147765</v>
      </c>
    </row>
    <row r="22" spans="11:15" x14ac:dyDescent="0.25">
      <c r="K22" s="3">
        <v>17</v>
      </c>
      <c r="L22" s="1">
        <v>52.4</v>
      </c>
      <c r="M22" s="1">
        <v>37.5</v>
      </c>
      <c r="N22" s="5">
        <f t="shared" si="1"/>
        <v>44.95</v>
      </c>
      <c r="O22" s="5">
        <f t="shared" si="0"/>
        <v>1586.898952639953</v>
      </c>
    </row>
    <row r="23" spans="11:15" x14ac:dyDescent="0.25">
      <c r="K23" s="3">
        <v>18</v>
      </c>
      <c r="L23" s="1">
        <v>25.6</v>
      </c>
      <c r="M23" s="1">
        <v>48.4</v>
      </c>
      <c r="N23" s="5">
        <f t="shared" si="1"/>
        <v>37</v>
      </c>
      <c r="O23" s="5">
        <f t="shared" si="0"/>
        <v>1075.2100856911068</v>
      </c>
    </row>
    <row r="24" spans="11:15" x14ac:dyDescent="0.25">
      <c r="K24" s="3">
        <v>19</v>
      </c>
      <c r="L24" s="1">
        <v>54.1</v>
      </c>
      <c r="M24" s="1">
        <v>30.3</v>
      </c>
      <c r="N24" s="5">
        <f t="shared" si="1"/>
        <v>42.2</v>
      </c>
      <c r="O24" s="5">
        <f t="shared" si="0"/>
        <v>1398.6684653047118</v>
      </c>
    </row>
    <row r="25" spans="11:15" x14ac:dyDescent="0.25">
      <c r="K25" s="3">
        <v>20</v>
      </c>
      <c r="L25" s="1">
        <v>86.7</v>
      </c>
      <c r="M25" s="1">
        <v>44.8</v>
      </c>
      <c r="N25" s="5">
        <f t="shared" si="1"/>
        <v>65.75</v>
      </c>
      <c r="O25" s="5">
        <f t="shared" si="0"/>
        <v>3395.3253477523813</v>
      </c>
    </row>
    <row r="26" spans="11:15" x14ac:dyDescent="0.25">
      <c r="K26" s="3">
        <v>21</v>
      </c>
      <c r="L26" s="1">
        <v>66.599999999999994</v>
      </c>
      <c r="M26" s="1">
        <v>31.2</v>
      </c>
      <c r="N26" s="5">
        <f t="shared" si="1"/>
        <v>48.899999999999991</v>
      </c>
      <c r="O26" s="5">
        <f t="shared" si="0"/>
        <v>1878.0519422976115</v>
      </c>
    </row>
    <row r="27" spans="11:15" x14ac:dyDescent="0.25">
      <c r="K27" s="3">
        <v>22</v>
      </c>
      <c r="L27" s="1"/>
      <c r="M27" s="1"/>
      <c r="N27" s="5" t="e">
        <f t="shared" si="1"/>
        <v>#NUM!</v>
      </c>
      <c r="O27" s="5" t="e">
        <f t="shared" si="0"/>
        <v>#NUM!</v>
      </c>
    </row>
    <row r="28" spans="11:15" x14ac:dyDescent="0.25">
      <c r="K28" s="3">
        <v>23</v>
      </c>
      <c r="L28" s="1"/>
      <c r="M28" s="1"/>
      <c r="N28" s="5" t="e">
        <f t="shared" si="1"/>
        <v>#NUM!</v>
      </c>
      <c r="O28" s="5" t="e">
        <f t="shared" si="0"/>
        <v>#NUM!</v>
      </c>
    </row>
    <row r="29" spans="11:15" x14ac:dyDescent="0.25">
      <c r="K29" s="6"/>
      <c r="L29" s="1"/>
      <c r="M29" s="1"/>
      <c r="N29" s="5">
        <f>AVERAGE(N6:N17)</f>
        <v>68.508333333333326</v>
      </c>
      <c r="O29" s="5">
        <f>AVERAGE(O6:O17)</f>
        <v>4036.3008971227246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D81DB0-6B43-4B9A-914C-A490BD3B696C}">
  <dimension ref="N2:R15"/>
  <sheetViews>
    <sheetView topLeftCell="C1" zoomScale="77" workbookViewId="0">
      <selection activeCell="P6" sqref="P6:P14"/>
    </sheetView>
  </sheetViews>
  <sheetFormatPr defaultRowHeight="15" x14ac:dyDescent="0.25"/>
  <sheetData>
    <row r="2" spans="14:18" x14ac:dyDescent="0.25">
      <c r="O2" t="s">
        <v>17</v>
      </c>
      <c r="P2" t="s">
        <v>18</v>
      </c>
      <c r="Q2" t="s">
        <v>12</v>
      </c>
      <c r="R2" t="s">
        <v>19</v>
      </c>
    </row>
    <row r="3" spans="14:18" x14ac:dyDescent="0.25">
      <c r="N3" t="s">
        <v>20</v>
      </c>
      <c r="O3">
        <v>78.73</v>
      </c>
      <c r="P3">
        <v>44.63</v>
      </c>
      <c r="Q3">
        <f t="shared" ref="Q3:Q4" si="0">MEDIAN(O3:P3)</f>
        <v>61.680000000000007</v>
      </c>
      <c r="R3">
        <f t="shared" ref="R3:R14" si="1">PI()*(Q3^2/4)</f>
        <v>2987.9863657481128</v>
      </c>
    </row>
    <row r="4" spans="14:18" x14ac:dyDescent="0.25">
      <c r="N4" t="s">
        <v>21</v>
      </c>
      <c r="O4">
        <v>68.45</v>
      </c>
      <c r="P4">
        <v>32.130000000000003</v>
      </c>
      <c r="Q4">
        <f t="shared" si="0"/>
        <v>50.290000000000006</v>
      </c>
      <c r="R4">
        <f t="shared" si="1"/>
        <v>1986.3380072176888</v>
      </c>
    </row>
    <row r="6" spans="14:18" x14ac:dyDescent="0.25">
      <c r="N6">
        <v>1</v>
      </c>
      <c r="O6">
        <v>19.190000000000001</v>
      </c>
      <c r="P6">
        <v>9.93</v>
      </c>
      <c r="Q6">
        <f>MEDIAN(O6:P6)</f>
        <v>14.56</v>
      </c>
      <c r="R6">
        <f>PI()*(Q6^2/4)</f>
        <v>166.49938409201332</v>
      </c>
    </row>
    <row r="7" spans="14:18" x14ac:dyDescent="0.25">
      <c r="N7">
        <v>2</v>
      </c>
      <c r="O7">
        <v>17.86</v>
      </c>
      <c r="P7">
        <v>11.19</v>
      </c>
      <c r="Q7">
        <f t="shared" ref="Q7:Q14" si="2">MEDIAN(O7:P7)</f>
        <v>14.524999999999999</v>
      </c>
      <c r="R7">
        <f t="shared" si="1"/>
        <v>165.69986839662874</v>
      </c>
    </row>
    <row r="8" spans="14:18" x14ac:dyDescent="0.25">
      <c r="N8">
        <v>3</v>
      </c>
      <c r="O8">
        <v>20.46</v>
      </c>
      <c r="P8">
        <v>7.53</v>
      </c>
      <c r="Q8">
        <f t="shared" si="2"/>
        <v>13.995000000000001</v>
      </c>
      <c r="R8">
        <f t="shared" si="1"/>
        <v>153.82810391797832</v>
      </c>
    </row>
    <row r="9" spans="14:18" x14ac:dyDescent="0.25">
      <c r="N9">
        <v>4</v>
      </c>
      <c r="O9">
        <v>15.64</v>
      </c>
      <c r="P9">
        <v>11.31</v>
      </c>
      <c r="Q9">
        <f t="shared" si="2"/>
        <v>13.475000000000001</v>
      </c>
      <c r="R9">
        <f t="shared" si="1"/>
        <v>142.60916239274383</v>
      </c>
    </row>
    <row r="10" spans="14:18" x14ac:dyDescent="0.25">
      <c r="N10">
        <v>5</v>
      </c>
      <c r="O10">
        <v>27.18</v>
      </c>
      <c r="P10">
        <v>12.57</v>
      </c>
      <c r="Q10">
        <f t="shared" si="2"/>
        <v>19.875</v>
      </c>
      <c r="R10">
        <f t="shared" si="1"/>
        <v>310.24454638829513</v>
      </c>
    </row>
    <row r="11" spans="14:18" x14ac:dyDescent="0.25">
      <c r="N11">
        <v>6</v>
      </c>
      <c r="O11">
        <v>12.55</v>
      </c>
      <c r="P11">
        <v>4.9000000000000004</v>
      </c>
      <c r="Q11">
        <f t="shared" si="2"/>
        <v>8.7250000000000014</v>
      </c>
      <c r="R11">
        <f t="shared" si="1"/>
        <v>59.788926062482894</v>
      </c>
    </row>
    <row r="12" spans="14:18" x14ac:dyDescent="0.25">
      <c r="N12">
        <v>7</v>
      </c>
      <c r="O12">
        <v>19.260000000000002</v>
      </c>
      <c r="P12">
        <v>8.51</v>
      </c>
      <c r="Q12">
        <f t="shared" si="2"/>
        <v>13.885000000000002</v>
      </c>
      <c r="R12">
        <f t="shared" si="1"/>
        <v>151.41944483047104</v>
      </c>
    </row>
    <row r="13" spans="14:18" x14ac:dyDescent="0.25">
      <c r="N13">
        <v>8</v>
      </c>
      <c r="O13">
        <v>16.84</v>
      </c>
      <c r="P13">
        <v>5.83</v>
      </c>
      <c r="Q13">
        <f t="shared" si="2"/>
        <v>11.335000000000001</v>
      </c>
      <c r="R13">
        <f t="shared" si="1"/>
        <v>100.90970354421773</v>
      </c>
    </row>
    <row r="14" spans="14:18" x14ac:dyDescent="0.25">
      <c r="N14">
        <v>9</v>
      </c>
      <c r="O14">
        <v>18.18</v>
      </c>
      <c r="P14">
        <v>8.65</v>
      </c>
      <c r="Q14">
        <f t="shared" si="2"/>
        <v>13.414999999999999</v>
      </c>
      <c r="R14">
        <f t="shared" si="1"/>
        <v>141.34200099591834</v>
      </c>
    </row>
    <row r="15" spans="14:18" x14ac:dyDescent="0.25">
      <c r="N15" t="s">
        <v>22</v>
      </c>
      <c r="Q15">
        <f>AVERAGE(Q6:Q14)</f>
        <v>13.754444444444443</v>
      </c>
      <c r="R15">
        <f>AVERAGE(R6:R14)</f>
        <v>154.70457118008326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074D04-0F47-476D-AD10-857A5DCB683B}">
  <dimension ref="A1"/>
  <sheetViews>
    <sheetView topLeftCell="A11" zoomScale="57" workbookViewId="0">
      <selection activeCell="I20" sqref="I2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B3D21F-A1F9-4406-80C4-0191E6D94A33}">
  <dimension ref="K6:P30"/>
  <sheetViews>
    <sheetView topLeftCell="B6" workbookViewId="0">
      <selection activeCell="Q9" sqref="Q9"/>
    </sheetView>
  </sheetViews>
  <sheetFormatPr defaultRowHeight="15" x14ac:dyDescent="0.25"/>
  <sheetData>
    <row r="6" spans="11:16" x14ac:dyDescent="0.25">
      <c r="K6" s="4" t="s">
        <v>8</v>
      </c>
      <c r="L6" t="s">
        <v>9</v>
      </c>
    </row>
    <row r="7" spans="11:16" x14ac:dyDescent="0.25">
      <c r="M7" t="s">
        <v>10</v>
      </c>
      <c r="N7" t="s">
        <v>11</v>
      </c>
      <c r="O7" t="s">
        <v>12</v>
      </c>
      <c r="P7" t="s">
        <v>13</v>
      </c>
    </row>
    <row r="8" spans="11:16" x14ac:dyDescent="0.25">
      <c r="L8" t="s">
        <v>14</v>
      </c>
      <c r="M8" s="16"/>
      <c r="N8" s="16"/>
      <c r="O8" s="5"/>
      <c r="P8" s="5">
        <f>PI()*(M8/2)^2</f>
        <v>0</v>
      </c>
    </row>
    <row r="9" spans="11:16" x14ac:dyDescent="0.25">
      <c r="L9" t="s">
        <v>15</v>
      </c>
      <c r="M9" s="16"/>
      <c r="N9" s="16"/>
      <c r="O9" s="5"/>
      <c r="P9" s="5">
        <f>PI()*(M9/2)^2</f>
        <v>0</v>
      </c>
    </row>
    <row r="10" spans="11:16" x14ac:dyDescent="0.25">
      <c r="L10" t="s">
        <v>16</v>
      </c>
      <c r="M10" s="16"/>
      <c r="N10" s="16"/>
      <c r="O10" s="5"/>
      <c r="P10" s="5">
        <f>P8-P9</f>
        <v>0</v>
      </c>
    </row>
    <row r="11" spans="11:16" x14ac:dyDescent="0.25">
      <c r="L11" s="3">
        <v>1</v>
      </c>
      <c r="M11" s="1">
        <v>14.9</v>
      </c>
      <c r="N11" s="1">
        <v>8.9</v>
      </c>
      <c r="O11" s="5">
        <f>MEDIAN(M11,N11)</f>
        <v>11.9</v>
      </c>
      <c r="P11" s="5">
        <f>PI()*(O11/2)^2</f>
        <v>111.22023391871267</v>
      </c>
    </row>
    <row r="12" spans="11:16" x14ac:dyDescent="0.25">
      <c r="L12" s="3">
        <v>2</v>
      </c>
      <c r="M12" s="1">
        <v>18.399999999999999</v>
      </c>
      <c r="N12" s="1">
        <v>19.3</v>
      </c>
      <c r="O12" s="5">
        <f>MEDIAN(M12,N12)</f>
        <v>18.850000000000001</v>
      </c>
      <c r="P12" s="5">
        <f t="shared" ref="P12:P29" si="0">PI()*(O12/2)^2</f>
        <v>279.06963891378984</v>
      </c>
    </row>
    <row r="13" spans="11:16" x14ac:dyDescent="0.25">
      <c r="L13" s="3">
        <v>3</v>
      </c>
      <c r="M13" s="1">
        <v>16.8</v>
      </c>
      <c r="N13" s="1">
        <v>13.7</v>
      </c>
      <c r="O13" s="5">
        <f>MEDIAN(M13,N13)</f>
        <v>15.25</v>
      </c>
      <c r="P13" s="5">
        <f t="shared" si="0"/>
        <v>182.65416037511906</v>
      </c>
    </row>
    <row r="14" spans="11:16" x14ac:dyDescent="0.25">
      <c r="L14" s="3">
        <v>4</v>
      </c>
      <c r="M14" s="1">
        <v>16.7</v>
      </c>
      <c r="N14" s="1">
        <v>11.4</v>
      </c>
      <c r="O14" s="5">
        <f t="shared" ref="O14:O28" si="1">MEDIAN(M14,N14)</f>
        <v>14.05</v>
      </c>
      <c r="P14" s="5">
        <f t="shared" si="0"/>
        <v>155.03956095006481</v>
      </c>
    </row>
    <row r="15" spans="11:16" x14ac:dyDescent="0.25">
      <c r="L15" s="3">
        <v>5</v>
      </c>
      <c r="M15" s="1">
        <v>7.7</v>
      </c>
      <c r="N15" s="1">
        <v>12</v>
      </c>
      <c r="O15" s="5">
        <f t="shared" si="1"/>
        <v>9.85</v>
      </c>
      <c r="P15" s="5">
        <f t="shared" si="0"/>
        <v>76.201293308228927</v>
      </c>
    </row>
    <row r="16" spans="11:16" x14ac:dyDescent="0.25">
      <c r="L16" s="3">
        <v>6</v>
      </c>
      <c r="M16" s="1">
        <v>12.9</v>
      </c>
      <c r="N16" s="1">
        <v>14.1</v>
      </c>
      <c r="O16" s="5">
        <f t="shared" si="1"/>
        <v>13.5</v>
      </c>
      <c r="P16" s="5">
        <f t="shared" si="0"/>
        <v>143.13881527918494</v>
      </c>
    </row>
    <row r="17" spans="12:16" x14ac:dyDescent="0.25">
      <c r="L17" s="3">
        <v>7</v>
      </c>
      <c r="M17" s="1">
        <v>11.7</v>
      </c>
      <c r="N17" s="1">
        <v>13.5</v>
      </c>
      <c r="O17" s="5">
        <f t="shared" si="1"/>
        <v>12.6</v>
      </c>
      <c r="P17" s="5">
        <f t="shared" si="0"/>
        <v>124.68981242097888</v>
      </c>
    </row>
    <row r="18" spans="12:16" x14ac:dyDescent="0.25">
      <c r="L18" s="3">
        <v>8</v>
      </c>
      <c r="M18" s="1">
        <v>10.3</v>
      </c>
      <c r="N18" s="1">
        <v>6.6</v>
      </c>
      <c r="O18" s="5">
        <f t="shared" si="1"/>
        <v>8.4499999999999993</v>
      </c>
      <c r="P18" s="5">
        <f t="shared" si="0"/>
        <v>56.079392361986294</v>
      </c>
    </row>
    <row r="19" spans="12:16" x14ac:dyDescent="0.25">
      <c r="L19" s="3">
        <v>9</v>
      </c>
      <c r="M19" s="1">
        <v>7.2</v>
      </c>
      <c r="N19" s="1">
        <v>7.8</v>
      </c>
      <c r="O19" s="5">
        <f t="shared" si="1"/>
        <v>7.5</v>
      </c>
      <c r="P19" s="5">
        <f t="shared" si="0"/>
        <v>44.178646691106465</v>
      </c>
    </row>
    <row r="20" spans="12:16" x14ac:dyDescent="0.25">
      <c r="L20" s="3">
        <v>10</v>
      </c>
      <c r="M20" s="1">
        <v>16.600000000000001</v>
      </c>
      <c r="N20" s="1">
        <v>13.1</v>
      </c>
      <c r="O20" s="5">
        <f t="shared" si="1"/>
        <v>14.850000000000001</v>
      </c>
      <c r="P20" s="5">
        <f t="shared" si="0"/>
        <v>173.19796648781383</v>
      </c>
    </row>
    <row r="21" spans="12:16" x14ac:dyDescent="0.25">
      <c r="L21" s="3">
        <v>11</v>
      </c>
      <c r="M21" s="1">
        <v>5</v>
      </c>
      <c r="N21" s="1">
        <v>14.9</v>
      </c>
      <c r="O21" s="5">
        <f t="shared" si="1"/>
        <v>9.9499999999999993</v>
      </c>
      <c r="P21" s="5">
        <f t="shared" si="0"/>
        <v>77.756381671755861</v>
      </c>
    </row>
    <row r="22" spans="12:16" x14ac:dyDescent="0.25">
      <c r="L22" s="3">
        <v>12</v>
      </c>
      <c r="M22" s="1">
        <v>11.7</v>
      </c>
      <c r="N22" s="1">
        <v>11.9</v>
      </c>
      <c r="O22" s="5">
        <f t="shared" si="1"/>
        <v>11.8</v>
      </c>
      <c r="P22" s="5">
        <f t="shared" si="0"/>
        <v>109.35884027146071</v>
      </c>
    </row>
    <row r="23" spans="12:16" x14ac:dyDescent="0.25">
      <c r="L23" s="3">
        <v>13</v>
      </c>
      <c r="M23" s="1">
        <v>8.9</v>
      </c>
      <c r="N23" s="1">
        <v>21</v>
      </c>
      <c r="O23" s="5">
        <f t="shared" si="1"/>
        <v>14.95</v>
      </c>
      <c r="P23" s="5">
        <f t="shared" si="0"/>
        <v>175.53845301473817</v>
      </c>
    </row>
    <row r="24" spans="12:16" x14ac:dyDescent="0.25">
      <c r="L24" s="3">
        <v>14</v>
      </c>
      <c r="M24" s="1"/>
      <c r="N24" s="1"/>
      <c r="O24" s="5" t="e">
        <f t="shared" si="1"/>
        <v>#NUM!</v>
      </c>
      <c r="P24" s="5" t="e">
        <f t="shared" si="0"/>
        <v>#NUM!</v>
      </c>
    </row>
    <row r="25" spans="12:16" x14ac:dyDescent="0.25">
      <c r="L25" s="3">
        <v>15</v>
      </c>
      <c r="M25" s="1"/>
      <c r="N25" s="1"/>
      <c r="O25" s="5" t="e">
        <f t="shared" si="1"/>
        <v>#NUM!</v>
      </c>
      <c r="P25" s="5" t="e">
        <f t="shared" si="0"/>
        <v>#NUM!</v>
      </c>
    </row>
    <row r="26" spans="12:16" x14ac:dyDescent="0.25">
      <c r="L26" s="3">
        <v>16</v>
      </c>
      <c r="M26" s="5"/>
      <c r="N26" s="5"/>
      <c r="O26" s="5" t="e">
        <f t="shared" si="1"/>
        <v>#NUM!</v>
      </c>
      <c r="P26" s="5" t="e">
        <f t="shared" si="0"/>
        <v>#NUM!</v>
      </c>
    </row>
    <row r="27" spans="12:16" x14ac:dyDescent="0.25">
      <c r="L27" s="3">
        <v>17</v>
      </c>
      <c r="M27" s="5"/>
      <c r="N27" s="5"/>
      <c r="O27" s="5" t="e">
        <f t="shared" si="1"/>
        <v>#NUM!</v>
      </c>
      <c r="P27" s="5" t="e">
        <f t="shared" si="0"/>
        <v>#NUM!</v>
      </c>
    </row>
    <row r="28" spans="12:16" x14ac:dyDescent="0.25">
      <c r="L28" s="3">
        <v>18</v>
      </c>
      <c r="M28" s="5"/>
      <c r="N28" s="5"/>
      <c r="O28" s="5" t="e">
        <f t="shared" si="1"/>
        <v>#NUM!</v>
      </c>
      <c r="P28" s="5" t="e">
        <f t="shared" si="0"/>
        <v>#NUM!</v>
      </c>
    </row>
    <row r="29" spans="12:16" x14ac:dyDescent="0.25">
      <c r="L29" s="3">
        <v>19</v>
      </c>
      <c r="M29" s="5"/>
      <c r="N29" s="5"/>
      <c r="O29" s="5" t="e">
        <f>MEDIAN(M29,N29)</f>
        <v>#NUM!</v>
      </c>
      <c r="P29" s="5" t="e">
        <f t="shared" si="0"/>
        <v>#NUM!</v>
      </c>
    </row>
    <row r="30" spans="12:16" x14ac:dyDescent="0.25">
      <c r="L30" s="6"/>
      <c r="M30" s="1"/>
      <c r="N30" s="1"/>
      <c r="O30" s="5">
        <f>AVERAGE(O7:O23)</f>
        <v>12.576923076923075</v>
      </c>
      <c r="P30" s="5">
        <f>AVERAGE(P7:P23)</f>
        <v>106.75769972905877</v>
      </c>
    </row>
  </sheetData>
  <mergeCells count="3">
    <mergeCell ref="M8:N8"/>
    <mergeCell ref="M9:N9"/>
    <mergeCell ref="M10:N10"/>
  </mergeCells>
  <pageMargins left="0.7" right="0.7" top="0.75" bottom="0.75" header="0.3" footer="0.3"/>
  <ignoredErrors>
    <ignoredError sqref="O28" evalError="1"/>
  </ignoredErrors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E66631-A421-4F65-A873-5F66B6BFAB12}">
  <dimension ref="J1:O25"/>
  <sheetViews>
    <sheetView topLeftCell="B1" workbookViewId="0">
      <selection activeCell="M6" sqref="M6:M13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/>
      <c r="M3" s="16"/>
      <c r="N3" s="5"/>
      <c r="O3" s="5">
        <f>PI()*(L3/2)^2</f>
        <v>0</v>
      </c>
    </row>
    <row r="4" spans="10:15" x14ac:dyDescent="0.25">
      <c r="K4" t="s">
        <v>15</v>
      </c>
      <c r="L4" s="16"/>
      <c r="M4" s="16"/>
      <c r="N4" s="5"/>
      <c r="O4" s="5">
        <f>PI()*(L4/2)^2</f>
        <v>0</v>
      </c>
    </row>
    <row r="5" spans="10:15" x14ac:dyDescent="0.25">
      <c r="K5" t="s">
        <v>16</v>
      </c>
      <c r="L5" s="16"/>
      <c r="M5" s="16"/>
      <c r="N5" s="5"/>
      <c r="O5" s="5">
        <f>O3-O4</f>
        <v>0</v>
      </c>
    </row>
    <row r="6" spans="10:15" x14ac:dyDescent="0.25">
      <c r="K6" s="3">
        <v>1</v>
      </c>
      <c r="L6" s="1">
        <v>17</v>
      </c>
      <c r="M6" s="1">
        <v>12.1</v>
      </c>
      <c r="N6" s="5">
        <f>MEDIAN(L6,M6)</f>
        <v>14.55</v>
      </c>
      <c r="O6" s="5">
        <f>PI()*(N6/2)^2</f>
        <v>166.2707546866483</v>
      </c>
    </row>
    <row r="7" spans="10:15" x14ac:dyDescent="0.25">
      <c r="K7" s="3">
        <v>2</v>
      </c>
      <c r="L7" s="1">
        <v>13</v>
      </c>
      <c r="M7" s="1">
        <v>16</v>
      </c>
      <c r="N7" s="5">
        <f>MEDIAN(L7,M7)</f>
        <v>14.5</v>
      </c>
      <c r="O7" s="5">
        <f t="shared" ref="O7:O24" si="0">PI()*(N7/2)^2</f>
        <v>165.1299638543135</v>
      </c>
    </row>
    <row r="8" spans="10:15" x14ac:dyDescent="0.25">
      <c r="K8" s="3">
        <v>3</v>
      </c>
      <c r="L8" s="1">
        <v>13.6</v>
      </c>
      <c r="M8" s="1">
        <v>7.9</v>
      </c>
      <c r="N8" s="5">
        <f>MEDIAN(L8,M8)</f>
        <v>10.75</v>
      </c>
      <c r="O8" s="5">
        <f t="shared" si="0"/>
        <v>90.762575257617613</v>
      </c>
    </row>
    <row r="9" spans="10:15" x14ac:dyDescent="0.25">
      <c r="K9" s="3">
        <v>4</v>
      </c>
      <c r="L9" s="1">
        <v>9.6999999999999993</v>
      </c>
      <c r="M9" s="1">
        <v>6.4</v>
      </c>
      <c r="N9" s="5">
        <f t="shared" ref="N9:N23" si="1">MEDIAN(L9,M9)</f>
        <v>8.0500000000000007</v>
      </c>
      <c r="O9" s="5">
        <f t="shared" si="0"/>
        <v>50.895764483563148</v>
      </c>
    </row>
    <row r="10" spans="10:15" x14ac:dyDescent="0.25">
      <c r="K10" s="3">
        <v>5</v>
      </c>
      <c r="L10" s="1">
        <v>16.899999999999999</v>
      </c>
      <c r="M10" s="1">
        <v>7.2</v>
      </c>
      <c r="N10" s="5">
        <f t="shared" si="1"/>
        <v>12.05</v>
      </c>
      <c r="O10" s="5">
        <f t="shared" si="0"/>
        <v>114.041776820718</v>
      </c>
    </row>
    <row r="11" spans="10:15" x14ac:dyDescent="0.25">
      <c r="K11" s="3">
        <v>6</v>
      </c>
      <c r="L11" s="1">
        <v>22.9</v>
      </c>
      <c r="M11" s="1">
        <v>11.2</v>
      </c>
      <c r="N11" s="5">
        <f t="shared" si="1"/>
        <v>17.049999999999997</v>
      </c>
      <c r="O11" s="5">
        <f t="shared" si="0"/>
        <v>228.31720959504665</v>
      </c>
    </row>
    <row r="12" spans="10:15" x14ac:dyDescent="0.25">
      <c r="K12" s="3">
        <v>7</v>
      </c>
      <c r="L12" s="1">
        <v>14</v>
      </c>
      <c r="M12" s="1">
        <v>10.1</v>
      </c>
      <c r="N12" s="5">
        <f t="shared" si="1"/>
        <v>12.05</v>
      </c>
      <c r="O12" s="5">
        <f t="shared" si="0"/>
        <v>114.041776820718</v>
      </c>
    </row>
    <row r="13" spans="10:15" x14ac:dyDescent="0.25">
      <c r="K13" s="3">
        <v>8</v>
      </c>
      <c r="L13" s="1">
        <v>12.1</v>
      </c>
      <c r="M13" s="1">
        <v>16.600000000000001</v>
      </c>
      <c r="N13" s="5">
        <f t="shared" si="1"/>
        <v>14.350000000000001</v>
      </c>
      <c r="O13" s="5">
        <f t="shared" si="0"/>
        <v>161.73115330221108</v>
      </c>
    </row>
    <row r="14" spans="10:15" x14ac:dyDescent="0.25">
      <c r="K14" s="3">
        <v>9</v>
      </c>
      <c r="L14" s="1"/>
      <c r="M14" s="1"/>
      <c r="N14" s="5" t="e">
        <f t="shared" si="1"/>
        <v>#NUM!</v>
      </c>
      <c r="O14" s="5" t="e">
        <f t="shared" si="0"/>
        <v>#NUM!</v>
      </c>
    </row>
    <row r="15" spans="10:15" x14ac:dyDescent="0.25">
      <c r="K15" s="3">
        <v>10</v>
      </c>
      <c r="L15" s="1"/>
      <c r="M15" s="1"/>
      <c r="N15" s="5" t="e">
        <f t="shared" si="1"/>
        <v>#NUM!</v>
      </c>
      <c r="O15" s="5" t="e">
        <f t="shared" si="0"/>
        <v>#NUM!</v>
      </c>
    </row>
    <row r="16" spans="10:15" x14ac:dyDescent="0.25">
      <c r="K16" s="3">
        <v>11</v>
      </c>
      <c r="L16" s="1"/>
      <c r="M16" s="1"/>
      <c r="N16" s="5" t="e">
        <f t="shared" si="1"/>
        <v>#NUM!</v>
      </c>
      <c r="O16" s="5" t="e">
        <f t="shared" si="0"/>
        <v>#NUM!</v>
      </c>
    </row>
    <row r="17" spans="11:15" x14ac:dyDescent="0.25">
      <c r="K17" s="3">
        <v>12</v>
      </c>
      <c r="L17" s="1"/>
      <c r="M17" s="1"/>
      <c r="N17" s="5" t="e">
        <f t="shared" si="1"/>
        <v>#NUM!</v>
      </c>
      <c r="O17" s="5" t="e">
        <f t="shared" si="0"/>
        <v>#NUM!</v>
      </c>
    </row>
    <row r="18" spans="11:15" x14ac:dyDescent="0.25">
      <c r="K18" s="3">
        <v>13</v>
      </c>
      <c r="L18" s="1"/>
      <c r="M18" s="1"/>
      <c r="N18" s="5" t="e">
        <f t="shared" si="1"/>
        <v>#NUM!</v>
      </c>
      <c r="O18" s="5" t="e">
        <f t="shared" si="0"/>
        <v>#NUM!</v>
      </c>
    </row>
    <row r="19" spans="11:15" x14ac:dyDescent="0.25">
      <c r="K19" s="3">
        <v>14</v>
      </c>
      <c r="L19" s="1"/>
      <c r="M19" s="1"/>
      <c r="N19" s="5" t="e">
        <f t="shared" si="1"/>
        <v>#NUM!</v>
      </c>
      <c r="O19" s="5" t="e">
        <f t="shared" si="0"/>
        <v>#NUM!</v>
      </c>
    </row>
    <row r="20" spans="11:15" x14ac:dyDescent="0.25">
      <c r="K20" s="3">
        <v>15</v>
      </c>
      <c r="L20" s="1"/>
      <c r="M20" s="1"/>
      <c r="N20" s="5" t="e">
        <f t="shared" si="1"/>
        <v>#NUM!</v>
      </c>
      <c r="O20" s="5" t="e">
        <f t="shared" si="0"/>
        <v>#NUM!</v>
      </c>
    </row>
    <row r="21" spans="11:15" x14ac:dyDescent="0.25">
      <c r="K21" s="3">
        <v>16</v>
      </c>
      <c r="L21" s="5"/>
      <c r="M21" s="5"/>
      <c r="N21" s="5" t="e">
        <f t="shared" si="1"/>
        <v>#NUM!</v>
      </c>
      <c r="O21" s="5" t="e">
        <f t="shared" si="0"/>
        <v>#NUM!</v>
      </c>
    </row>
    <row r="22" spans="11:15" x14ac:dyDescent="0.25">
      <c r="K22" s="3">
        <v>17</v>
      </c>
      <c r="L22" s="5"/>
      <c r="M22" s="5"/>
      <c r="N22" s="5" t="e">
        <f t="shared" si="1"/>
        <v>#NUM!</v>
      </c>
      <c r="O22" s="5" t="e">
        <f t="shared" si="0"/>
        <v>#NUM!</v>
      </c>
    </row>
    <row r="23" spans="11:15" x14ac:dyDescent="0.25">
      <c r="K23" s="3">
        <v>18</v>
      </c>
      <c r="L23" s="5"/>
      <c r="M23" s="5"/>
      <c r="N23" s="5" t="e">
        <f t="shared" si="1"/>
        <v>#NUM!</v>
      </c>
      <c r="O23" s="5" t="e">
        <f t="shared" si="0"/>
        <v>#NUM!</v>
      </c>
    </row>
    <row r="24" spans="11:15" x14ac:dyDescent="0.25">
      <c r="K24" s="3">
        <v>19</v>
      </c>
      <c r="L24" s="5"/>
      <c r="M24" s="5"/>
      <c r="N24" s="5" t="e">
        <f>MEDIAN(L24,M24)</f>
        <v>#NUM!</v>
      </c>
      <c r="O24" s="5" t="e">
        <f t="shared" si="0"/>
        <v>#NUM!</v>
      </c>
    </row>
    <row r="25" spans="11:15" x14ac:dyDescent="0.25">
      <c r="K25" s="6"/>
      <c r="L25" s="1"/>
      <c r="M25" s="1"/>
      <c r="N25" s="5" t="e">
        <f>AVERAGE(N2:N18)</f>
        <v>#NUM!</v>
      </c>
      <c r="O25" s="5" t="e">
        <f>AVERAGE(O2:O18)</f>
        <v>#NUM!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6DC0EF-5C62-4E2F-A024-EAC4481CAE57}">
  <dimension ref="K1:P25"/>
  <sheetViews>
    <sheetView workbookViewId="0">
      <selection activeCell="Q30" sqref="Q30"/>
    </sheetView>
  </sheetViews>
  <sheetFormatPr defaultRowHeight="15" x14ac:dyDescent="0.25"/>
  <cols>
    <col min="13" max="13" width="11.7109375" customWidth="1"/>
    <col min="14" max="14" width="11" customWidth="1"/>
  </cols>
  <sheetData>
    <row r="1" spans="11:16" x14ac:dyDescent="0.25">
      <c r="K1" s="4" t="s">
        <v>8</v>
      </c>
      <c r="L1" t="s">
        <v>9</v>
      </c>
    </row>
    <row r="2" spans="11:16" x14ac:dyDescent="0.25">
      <c r="M2" t="s">
        <v>10</v>
      </c>
      <c r="N2" t="s">
        <v>11</v>
      </c>
      <c r="O2" t="s">
        <v>12</v>
      </c>
      <c r="P2" t="s">
        <v>13</v>
      </c>
    </row>
    <row r="3" spans="11:16" x14ac:dyDescent="0.25">
      <c r="L3" t="s">
        <v>14</v>
      </c>
      <c r="M3" s="16"/>
      <c r="N3" s="16"/>
      <c r="O3" s="5"/>
      <c r="P3" s="5">
        <f>PI()*(M3/2)^2</f>
        <v>0</v>
      </c>
    </row>
    <row r="4" spans="11:16" x14ac:dyDescent="0.25">
      <c r="L4" t="s">
        <v>15</v>
      </c>
      <c r="M4" s="16"/>
      <c r="N4" s="16"/>
      <c r="O4" s="5"/>
      <c r="P4" s="5">
        <f>PI()*(M4/2)^2</f>
        <v>0</v>
      </c>
    </row>
    <row r="5" spans="11:16" x14ac:dyDescent="0.25">
      <c r="L5" t="s">
        <v>16</v>
      </c>
      <c r="M5" s="17"/>
      <c r="N5" s="17"/>
      <c r="O5" s="5"/>
      <c r="P5" s="5">
        <f>P3-P4</f>
        <v>0</v>
      </c>
    </row>
    <row r="6" spans="11:16" x14ac:dyDescent="0.25">
      <c r="L6" s="3">
        <v>1</v>
      </c>
      <c r="M6" s="1">
        <v>9.6999999999999993</v>
      </c>
      <c r="N6" s="1">
        <v>17.149999999999999</v>
      </c>
      <c r="O6" s="5">
        <f>MEDIAN(M6,N6)</f>
        <v>13.424999999999999</v>
      </c>
      <c r="P6" s="5">
        <f>PI()*(O6/2)^2</f>
        <v>141.55280186297421</v>
      </c>
    </row>
    <row r="7" spans="11:16" x14ac:dyDescent="0.25">
      <c r="L7" s="3">
        <v>2</v>
      </c>
      <c r="M7" s="1">
        <v>11.68</v>
      </c>
      <c r="N7" s="1">
        <v>7.82</v>
      </c>
      <c r="O7" s="5">
        <f>MEDIAN(M7,N7)</f>
        <v>9.75</v>
      </c>
      <c r="P7" s="5">
        <f t="shared" ref="P7:P24" si="0">PI()*(O7/2)^2</f>
        <v>74.661912907969921</v>
      </c>
    </row>
    <row r="8" spans="11:16" x14ac:dyDescent="0.25">
      <c r="L8" s="3">
        <v>3</v>
      </c>
      <c r="M8" s="1">
        <v>18.329999999999998</v>
      </c>
      <c r="N8" s="1">
        <v>6.89</v>
      </c>
      <c r="O8" s="5">
        <f>MEDIAN(M8,N8)</f>
        <v>12.61</v>
      </c>
      <c r="P8" s="5">
        <f t="shared" si="0"/>
        <v>124.88781129797137</v>
      </c>
    </row>
    <row r="9" spans="11:16" x14ac:dyDescent="0.25">
      <c r="L9" s="3">
        <v>4</v>
      </c>
      <c r="M9" s="1">
        <v>11.25</v>
      </c>
      <c r="N9" s="1">
        <v>14.38</v>
      </c>
      <c r="O9" s="5">
        <f t="shared" ref="O9:O23" si="1">MEDIAN(M9,N9)</f>
        <v>12.815000000000001</v>
      </c>
      <c r="P9" s="5">
        <f t="shared" si="0"/>
        <v>128.98140470036935</v>
      </c>
    </row>
    <row r="10" spans="11:16" x14ac:dyDescent="0.25">
      <c r="L10" s="3">
        <v>5</v>
      </c>
      <c r="M10" s="1">
        <v>16.920000000000002</v>
      </c>
      <c r="N10" s="1">
        <v>9.42</v>
      </c>
      <c r="O10" s="5">
        <f t="shared" si="1"/>
        <v>13.170000000000002</v>
      </c>
      <c r="P10" s="5">
        <f t="shared" si="0"/>
        <v>136.2264475033077</v>
      </c>
    </row>
    <row r="11" spans="11:16" x14ac:dyDescent="0.25">
      <c r="L11" s="3">
        <v>6</v>
      </c>
      <c r="M11" s="1">
        <v>11.93</v>
      </c>
      <c r="N11" s="1">
        <v>14.87</v>
      </c>
      <c r="O11" s="5">
        <f t="shared" si="1"/>
        <v>13.399999999999999</v>
      </c>
      <c r="P11" s="5">
        <f t="shared" si="0"/>
        <v>141.02609421964578</v>
      </c>
    </row>
    <row r="12" spans="11:16" x14ac:dyDescent="0.25">
      <c r="L12" s="3">
        <v>7</v>
      </c>
      <c r="M12" s="1">
        <v>15.27</v>
      </c>
      <c r="N12" s="1">
        <v>9.8000000000000007</v>
      </c>
      <c r="O12" s="5">
        <f t="shared" si="1"/>
        <v>12.535</v>
      </c>
      <c r="P12" s="5">
        <f t="shared" si="0"/>
        <v>123.40664853657422</v>
      </c>
    </row>
    <row r="13" spans="11:16" x14ac:dyDescent="0.25">
      <c r="L13" s="3">
        <v>8</v>
      </c>
      <c r="M13" s="1">
        <v>14.67</v>
      </c>
      <c r="N13" s="1">
        <v>8.7100000000000009</v>
      </c>
      <c r="O13" s="5">
        <f t="shared" si="1"/>
        <v>11.690000000000001</v>
      </c>
      <c r="P13" s="5">
        <f t="shared" si="0"/>
        <v>107.32944995705806</v>
      </c>
    </row>
    <row r="14" spans="11:16" x14ac:dyDescent="0.25">
      <c r="L14" s="3">
        <v>9</v>
      </c>
      <c r="M14" s="1">
        <v>11.95</v>
      </c>
      <c r="N14" s="1">
        <v>10.1</v>
      </c>
      <c r="O14" s="5">
        <f t="shared" si="1"/>
        <v>11.024999999999999</v>
      </c>
      <c r="P14" s="5">
        <f t="shared" si="0"/>
        <v>95.465637634811941</v>
      </c>
    </row>
    <row r="15" spans="11:16" x14ac:dyDescent="0.25">
      <c r="L15" s="3">
        <v>10</v>
      </c>
      <c r="M15" s="1">
        <v>9.18</v>
      </c>
      <c r="N15" s="1">
        <v>10.86</v>
      </c>
      <c r="O15" s="5">
        <f>MEDIAN(M16,N15)</f>
        <v>10.86</v>
      </c>
      <c r="P15" s="5">
        <f t="shared" si="0"/>
        <v>92.629545231829681</v>
      </c>
    </row>
    <row r="16" spans="11:16" x14ac:dyDescent="0.25">
      <c r="L16" s="3">
        <v>11</v>
      </c>
      <c r="M16" s="1"/>
      <c r="N16" s="1"/>
      <c r="O16" s="5" t="e">
        <f>MEDIAN(#REF!,N16)</f>
        <v>#REF!</v>
      </c>
      <c r="P16" s="5" t="e">
        <f t="shared" si="0"/>
        <v>#REF!</v>
      </c>
    </row>
    <row r="17" spans="12:16" x14ac:dyDescent="0.25">
      <c r="L17" s="3">
        <v>12</v>
      </c>
      <c r="M17" s="1"/>
      <c r="N17" s="1"/>
      <c r="O17" s="5" t="e">
        <f t="shared" si="1"/>
        <v>#NUM!</v>
      </c>
      <c r="P17" s="5" t="e">
        <f t="shared" si="0"/>
        <v>#NUM!</v>
      </c>
    </row>
    <row r="18" spans="12:16" x14ac:dyDescent="0.25">
      <c r="L18" s="3">
        <v>13</v>
      </c>
      <c r="M18" s="1"/>
      <c r="N18" s="1"/>
      <c r="O18" s="5" t="e">
        <f t="shared" si="1"/>
        <v>#NUM!</v>
      </c>
      <c r="P18" s="5" t="e">
        <f t="shared" si="0"/>
        <v>#NUM!</v>
      </c>
    </row>
    <row r="19" spans="12:16" x14ac:dyDescent="0.25">
      <c r="L19" s="3">
        <v>14</v>
      </c>
      <c r="M19" s="1"/>
      <c r="N19" s="1"/>
      <c r="O19" s="5" t="e">
        <f t="shared" si="1"/>
        <v>#NUM!</v>
      </c>
      <c r="P19" s="5" t="e">
        <f t="shared" si="0"/>
        <v>#NUM!</v>
      </c>
    </row>
    <row r="20" spans="12:16" x14ac:dyDescent="0.25">
      <c r="L20" s="3">
        <v>15</v>
      </c>
      <c r="M20" s="1"/>
      <c r="N20" s="1"/>
      <c r="O20" s="5" t="e">
        <f t="shared" si="1"/>
        <v>#NUM!</v>
      </c>
      <c r="P20" s="5" t="e">
        <f t="shared" si="0"/>
        <v>#NUM!</v>
      </c>
    </row>
    <row r="21" spans="12:16" x14ac:dyDescent="0.25">
      <c r="L21" s="3">
        <v>16</v>
      </c>
      <c r="M21" s="1"/>
      <c r="N21" s="1"/>
      <c r="O21" s="5" t="e">
        <f t="shared" si="1"/>
        <v>#NUM!</v>
      </c>
      <c r="P21" s="5" t="e">
        <f t="shared" si="0"/>
        <v>#NUM!</v>
      </c>
    </row>
    <row r="22" spans="12:16" x14ac:dyDescent="0.25">
      <c r="L22" s="3">
        <v>17</v>
      </c>
      <c r="M22" s="1"/>
      <c r="N22" s="1"/>
      <c r="O22" s="5" t="e">
        <f t="shared" si="1"/>
        <v>#NUM!</v>
      </c>
      <c r="P22" s="5" t="e">
        <f t="shared" si="0"/>
        <v>#NUM!</v>
      </c>
    </row>
    <row r="23" spans="12:16" x14ac:dyDescent="0.25">
      <c r="L23" s="3">
        <v>18</v>
      </c>
      <c r="M23" s="1"/>
      <c r="N23" s="1"/>
      <c r="O23" s="5" t="e">
        <f t="shared" si="1"/>
        <v>#NUM!</v>
      </c>
      <c r="P23" s="5" t="e">
        <f t="shared" si="0"/>
        <v>#NUM!</v>
      </c>
    </row>
    <row r="24" spans="12:16" x14ac:dyDescent="0.25">
      <c r="L24" s="3">
        <v>19</v>
      </c>
      <c r="M24" s="1"/>
      <c r="N24" s="1"/>
      <c r="O24" s="5" t="e">
        <f>MEDIAN(M24,N24)</f>
        <v>#NUM!</v>
      </c>
      <c r="P24" s="5" t="e">
        <f t="shared" si="0"/>
        <v>#NUM!</v>
      </c>
    </row>
    <row r="25" spans="12:16" x14ac:dyDescent="0.25">
      <c r="L25" s="6"/>
      <c r="M25" s="5"/>
      <c r="N25" s="5"/>
      <c r="O25" s="5" t="e">
        <f>AVERAGE(O2:O18)</f>
        <v>#REF!</v>
      </c>
      <c r="P25" s="5" t="e">
        <f>AVERAGE(P2:P18)</f>
        <v>#REF!</v>
      </c>
    </row>
  </sheetData>
  <mergeCells count="3">
    <mergeCell ref="M3:N3"/>
    <mergeCell ref="M4:N4"/>
    <mergeCell ref="M5:N5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A66531-B9CD-4F10-84FC-6D6CAD78BC76}">
  <dimension ref="J1:O97"/>
  <sheetViews>
    <sheetView topLeftCell="A4" workbookViewId="0">
      <selection activeCell="C33" sqref="C33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/>
      <c r="M3" s="16"/>
      <c r="N3" s="5"/>
      <c r="O3" s="5">
        <f>PI()*(L3/2)^2</f>
        <v>0</v>
      </c>
    </row>
    <row r="4" spans="10:15" x14ac:dyDescent="0.25">
      <c r="K4" t="s">
        <v>15</v>
      </c>
      <c r="L4" s="16"/>
      <c r="M4" s="16"/>
      <c r="N4" s="5"/>
      <c r="O4" s="5">
        <f>PI()*(L4/2)^2</f>
        <v>0</v>
      </c>
    </row>
    <row r="5" spans="10:15" x14ac:dyDescent="0.25">
      <c r="K5" t="s">
        <v>16</v>
      </c>
      <c r="L5" s="17"/>
      <c r="M5" s="17"/>
      <c r="N5" s="5"/>
      <c r="O5" s="5">
        <f>O3-O4</f>
        <v>0</v>
      </c>
    </row>
    <row r="6" spans="10:15" x14ac:dyDescent="0.25">
      <c r="K6" s="3">
        <v>1</v>
      </c>
      <c r="L6" s="1">
        <v>22.5</v>
      </c>
      <c r="M6" s="1">
        <v>20.2</v>
      </c>
      <c r="N6" s="5">
        <f>MEDIAN(L6,M6)</f>
        <v>21.35</v>
      </c>
      <c r="O6" s="5">
        <f>PI()*(N6/2)^2</f>
        <v>358.0021543352334</v>
      </c>
    </row>
    <row r="7" spans="10:15" x14ac:dyDescent="0.25">
      <c r="K7" s="3">
        <v>2</v>
      </c>
      <c r="L7" s="1">
        <v>12.4</v>
      </c>
      <c r="M7" s="1">
        <v>8.6</v>
      </c>
      <c r="N7" s="5">
        <f t="shared" ref="N7:N60" si="0">MEDIAN(L7,M7)</f>
        <v>10.5</v>
      </c>
      <c r="O7" s="5">
        <f t="shared" ref="O7:O60" si="1">PI()*(N7/2)^2</f>
        <v>86.59014751456867</v>
      </c>
    </row>
    <row r="8" spans="10:15" x14ac:dyDescent="0.25">
      <c r="K8" s="3">
        <v>3</v>
      </c>
      <c r="L8" s="1">
        <v>10</v>
      </c>
      <c r="M8" s="1">
        <v>8.3000000000000007</v>
      </c>
      <c r="N8" s="5">
        <f t="shared" si="0"/>
        <v>9.15</v>
      </c>
      <c r="O8" s="5">
        <f t="shared" si="1"/>
        <v>65.755497735042866</v>
      </c>
    </row>
    <row r="9" spans="10:15" x14ac:dyDescent="0.25">
      <c r="K9" s="3">
        <v>4</v>
      </c>
      <c r="L9" s="1">
        <v>17.8</v>
      </c>
      <c r="M9" s="1">
        <v>11</v>
      </c>
      <c r="N9" s="5">
        <f t="shared" si="0"/>
        <v>14.4</v>
      </c>
      <c r="O9" s="5">
        <f t="shared" si="1"/>
        <v>162.86016316209489</v>
      </c>
    </row>
    <row r="10" spans="10:15" x14ac:dyDescent="0.25">
      <c r="K10" s="3">
        <v>5</v>
      </c>
      <c r="L10" s="1">
        <v>16.2</v>
      </c>
      <c r="M10" s="1">
        <v>12.1</v>
      </c>
      <c r="N10" s="5">
        <f t="shared" si="0"/>
        <v>14.149999999999999</v>
      </c>
      <c r="O10" s="5">
        <f t="shared" si="1"/>
        <v>157.25438377084555</v>
      </c>
    </row>
    <row r="11" spans="10:15" x14ac:dyDescent="0.25">
      <c r="K11" s="3">
        <v>6</v>
      </c>
      <c r="L11" s="1">
        <v>8.9</v>
      </c>
      <c r="M11" s="1">
        <v>11.1</v>
      </c>
      <c r="N11" s="5">
        <f t="shared" si="0"/>
        <v>10</v>
      </c>
      <c r="O11" s="5">
        <f t="shared" si="1"/>
        <v>78.539816339744831</v>
      </c>
    </row>
    <row r="12" spans="10:15" x14ac:dyDescent="0.25">
      <c r="K12" s="3">
        <v>7</v>
      </c>
      <c r="L12" s="1">
        <v>17.600000000000001</v>
      </c>
      <c r="M12" s="1">
        <v>15.2</v>
      </c>
      <c r="N12" s="5">
        <f t="shared" si="0"/>
        <v>16.399999999999999</v>
      </c>
      <c r="O12" s="5">
        <f t="shared" si="1"/>
        <v>211.24069002737767</v>
      </c>
    </row>
    <row r="13" spans="10:15" x14ac:dyDescent="0.25">
      <c r="K13" s="3">
        <v>8</v>
      </c>
      <c r="L13" s="1">
        <v>19.899999999999999</v>
      </c>
      <c r="M13" s="1">
        <v>16</v>
      </c>
      <c r="N13" s="5">
        <f t="shared" si="0"/>
        <v>17.95</v>
      </c>
      <c r="O13" s="5">
        <f t="shared" si="1"/>
        <v>253.05725174206631</v>
      </c>
    </row>
    <row r="14" spans="10:15" x14ac:dyDescent="0.25">
      <c r="K14" s="3">
        <v>9</v>
      </c>
      <c r="L14" s="1">
        <v>13.9</v>
      </c>
      <c r="M14" s="1">
        <v>11.8</v>
      </c>
      <c r="N14" s="5">
        <f t="shared" si="0"/>
        <v>12.850000000000001</v>
      </c>
      <c r="O14" s="5">
        <f t="shared" si="1"/>
        <v>129.68690823559518</v>
      </c>
    </row>
    <row r="15" spans="10:15" x14ac:dyDescent="0.25">
      <c r="K15" s="3">
        <v>10</v>
      </c>
      <c r="L15" s="1">
        <v>17.399999999999999</v>
      </c>
      <c r="M15" s="1">
        <v>12.7</v>
      </c>
      <c r="N15" s="5">
        <f t="shared" si="0"/>
        <v>15.049999999999999</v>
      </c>
      <c r="O15" s="5">
        <f t="shared" si="1"/>
        <v>177.8946475049305</v>
      </c>
    </row>
    <row r="16" spans="10:15" x14ac:dyDescent="0.25">
      <c r="K16" s="3">
        <v>11</v>
      </c>
      <c r="L16" s="1">
        <v>21.2</v>
      </c>
      <c r="M16" s="1">
        <v>14</v>
      </c>
      <c r="N16" s="5">
        <f t="shared" si="0"/>
        <v>17.600000000000001</v>
      </c>
      <c r="O16" s="5">
        <f t="shared" si="1"/>
        <v>243.28493509399362</v>
      </c>
    </row>
    <row r="17" spans="11:15" x14ac:dyDescent="0.25">
      <c r="K17" s="3">
        <v>12</v>
      </c>
      <c r="L17" s="1">
        <v>14.8</v>
      </c>
      <c r="M17" s="1">
        <v>15.2</v>
      </c>
      <c r="N17" s="5">
        <f t="shared" si="0"/>
        <v>15</v>
      </c>
      <c r="O17" s="5">
        <f t="shared" si="1"/>
        <v>176.71458676442586</v>
      </c>
    </row>
    <row r="18" spans="11:15" x14ac:dyDescent="0.25">
      <c r="K18" s="3">
        <v>13</v>
      </c>
      <c r="L18" s="1">
        <v>18.100000000000001</v>
      </c>
      <c r="M18" s="1">
        <v>19</v>
      </c>
      <c r="N18" s="5">
        <f t="shared" si="0"/>
        <v>18.55</v>
      </c>
      <c r="O18" s="5">
        <f t="shared" si="1"/>
        <v>270.25747152047046</v>
      </c>
    </row>
    <row r="19" spans="11:15" x14ac:dyDescent="0.25">
      <c r="K19" s="3">
        <v>14</v>
      </c>
      <c r="L19" s="1">
        <v>18.3</v>
      </c>
      <c r="M19" s="1">
        <v>12.7</v>
      </c>
      <c r="N19" s="5">
        <f t="shared" si="0"/>
        <v>15.5</v>
      </c>
      <c r="O19" s="5">
        <f t="shared" si="1"/>
        <v>188.69190875623696</v>
      </c>
    </row>
    <row r="20" spans="11:15" x14ac:dyDescent="0.25">
      <c r="K20" s="3">
        <v>15</v>
      </c>
      <c r="L20" s="1">
        <v>15.4</v>
      </c>
      <c r="M20" s="1">
        <v>17.3</v>
      </c>
      <c r="N20" s="5">
        <f t="shared" si="0"/>
        <v>16.350000000000001</v>
      </c>
      <c r="O20" s="5">
        <f t="shared" si="1"/>
        <v>209.9546005348144</v>
      </c>
    </row>
    <row r="21" spans="11:15" x14ac:dyDescent="0.25">
      <c r="K21" s="3">
        <v>16</v>
      </c>
      <c r="L21" s="1">
        <v>13.3</v>
      </c>
      <c r="M21" s="1">
        <v>9.8000000000000007</v>
      </c>
      <c r="N21" s="5">
        <f t="shared" si="0"/>
        <v>11.55</v>
      </c>
      <c r="O21" s="5">
        <f t="shared" si="1"/>
        <v>104.77407849262809</v>
      </c>
    </row>
    <row r="22" spans="11:15" x14ac:dyDescent="0.25">
      <c r="K22" s="3">
        <v>17</v>
      </c>
      <c r="L22" s="1">
        <v>25.6</v>
      </c>
      <c r="M22" s="1">
        <v>11.4</v>
      </c>
      <c r="N22" s="5">
        <f t="shared" si="0"/>
        <v>18.5</v>
      </c>
      <c r="O22" s="5">
        <f t="shared" si="1"/>
        <v>268.80252142277669</v>
      </c>
    </row>
    <row r="23" spans="11:15" x14ac:dyDescent="0.25">
      <c r="K23" s="3">
        <v>18</v>
      </c>
      <c r="L23" s="1">
        <v>18.600000000000001</v>
      </c>
      <c r="M23" s="1">
        <v>10.7</v>
      </c>
      <c r="N23" s="5">
        <f t="shared" si="0"/>
        <v>14.65</v>
      </c>
      <c r="O23" s="5">
        <f t="shared" si="1"/>
        <v>168.56411732376884</v>
      </c>
    </row>
    <row r="24" spans="11:15" x14ac:dyDescent="0.25">
      <c r="K24" s="3">
        <v>19</v>
      </c>
      <c r="L24" s="1">
        <v>22.2</v>
      </c>
      <c r="M24" s="1">
        <v>22.1</v>
      </c>
      <c r="N24" s="5">
        <f t="shared" si="0"/>
        <v>22.15</v>
      </c>
      <c r="O24" s="5">
        <f t="shared" si="1"/>
        <v>385.33401042146454</v>
      </c>
    </row>
    <row r="25" spans="11:15" x14ac:dyDescent="0.25">
      <c r="K25" s="3">
        <v>20</v>
      </c>
      <c r="L25" s="1">
        <v>16.3</v>
      </c>
      <c r="M25" s="1">
        <v>11.1</v>
      </c>
      <c r="N25" s="5">
        <f t="shared" si="0"/>
        <v>13.7</v>
      </c>
      <c r="O25" s="5">
        <f t="shared" si="1"/>
        <v>147.41138128806705</v>
      </c>
    </row>
    <row r="26" spans="11:15" x14ac:dyDescent="0.25">
      <c r="K26" s="3">
        <v>21</v>
      </c>
      <c r="L26" s="1">
        <v>8</v>
      </c>
      <c r="M26" s="1">
        <v>13.9</v>
      </c>
      <c r="N26" s="5">
        <f t="shared" si="0"/>
        <v>10.95</v>
      </c>
      <c r="O26" s="5">
        <f t="shared" si="1"/>
        <v>94.171203286762534</v>
      </c>
    </row>
    <row r="27" spans="11:15" x14ac:dyDescent="0.25">
      <c r="K27" s="3">
        <v>22</v>
      </c>
      <c r="L27" s="1">
        <v>17.100000000000001</v>
      </c>
      <c r="M27" s="1">
        <v>10.3</v>
      </c>
      <c r="N27" s="5">
        <f t="shared" si="0"/>
        <v>13.700000000000001</v>
      </c>
      <c r="O27" s="5">
        <f t="shared" si="1"/>
        <v>147.41138128806708</v>
      </c>
    </row>
    <row r="28" spans="11:15" x14ac:dyDescent="0.25">
      <c r="K28" s="3">
        <v>23</v>
      </c>
      <c r="L28" s="1">
        <v>17</v>
      </c>
      <c r="M28" s="1">
        <v>11.8</v>
      </c>
      <c r="N28" s="5">
        <f t="shared" si="0"/>
        <v>14.4</v>
      </c>
      <c r="O28" s="5">
        <f t="shared" si="1"/>
        <v>162.86016316209489</v>
      </c>
    </row>
    <row r="29" spans="11:15" x14ac:dyDescent="0.25">
      <c r="K29" s="3">
        <v>24</v>
      </c>
      <c r="L29" s="1">
        <v>16.399999999999999</v>
      </c>
      <c r="M29" s="1">
        <v>17.3</v>
      </c>
      <c r="N29" s="5">
        <f t="shared" si="0"/>
        <v>16.850000000000001</v>
      </c>
      <c r="O29" s="5">
        <f t="shared" si="1"/>
        <v>222.99221004721207</v>
      </c>
    </row>
    <row r="30" spans="11:15" x14ac:dyDescent="0.25">
      <c r="K30" s="3">
        <v>25</v>
      </c>
      <c r="L30" s="1">
        <v>19.899999999999999</v>
      </c>
      <c r="M30" s="1">
        <v>18.7</v>
      </c>
      <c r="N30" s="5">
        <f t="shared" si="0"/>
        <v>19.299999999999997</v>
      </c>
      <c r="O30" s="5">
        <f t="shared" si="1"/>
        <v>292.55296188391543</v>
      </c>
    </row>
    <row r="31" spans="11:15" x14ac:dyDescent="0.25">
      <c r="K31" s="3">
        <v>26</v>
      </c>
      <c r="L31" s="1">
        <v>21.9</v>
      </c>
      <c r="M31" s="1">
        <v>11</v>
      </c>
      <c r="N31" s="5">
        <f t="shared" si="0"/>
        <v>16.45</v>
      </c>
      <c r="O31" s="5">
        <f t="shared" si="1"/>
        <v>212.53070651075797</v>
      </c>
    </row>
    <row r="32" spans="11:15" x14ac:dyDescent="0.25">
      <c r="K32" s="3">
        <v>27</v>
      </c>
      <c r="L32" s="1">
        <v>15.7</v>
      </c>
      <c r="M32" s="1">
        <v>19</v>
      </c>
      <c r="N32" s="5">
        <f t="shared" si="0"/>
        <v>17.350000000000001</v>
      </c>
      <c r="O32" s="5">
        <f t="shared" si="1"/>
        <v>236.42251864130841</v>
      </c>
    </row>
    <row r="33" spans="11:15" x14ac:dyDescent="0.25">
      <c r="K33" s="3">
        <v>28</v>
      </c>
      <c r="L33" s="1">
        <v>18.600000000000001</v>
      </c>
      <c r="M33" s="1">
        <v>12.4</v>
      </c>
      <c r="N33" s="5">
        <f t="shared" si="0"/>
        <v>15.5</v>
      </c>
      <c r="O33" s="5">
        <f t="shared" si="1"/>
        <v>188.69190875623696</v>
      </c>
    </row>
    <row r="34" spans="11:15" x14ac:dyDescent="0.25">
      <c r="K34" s="3">
        <v>29</v>
      </c>
      <c r="L34" s="1">
        <v>22.6</v>
      </c>
      <c r="M34" s="1">
        <v>13.9</v>
      </c>
      <c r="N34" s="5">
        <f t="shared" si="0"/>
        <v>18.25</v>
      </c>
      <c r="O34" s="5">
        <f t="shared" si="1"/>
        <v>261.58667579656264</v>
      </c>
    </row>
    <row r="35" spans="11:15" x14ac:dyDescent="0.25">
      <c r="K35" s="3">
        <v>30</v>
      </c>
      <c r="L35" s="1">
        <v>22.6</v>
      </c>
      <c r="M35" s="1">
        <v>13.9</v>
      </c>
      <c r="N35" s="5">
        <f t="shared" si="0"/>
        <v>18.25</v>
      </c>
      <c r="O35" s="5">
        <f t="shared" si="1"/>
        <v>261.58667579656264</v>
      </c>
    </row>
    <row r="36" spans="11:15" x14ac:dyDescent="0.25">
      <c r="K36" s="3">
        <v>31</v>
      </c>
      <c r="L36" s="1">
        <v>15</v>
      </c>
      <c r="M36" s="1">
        <v>14.6</v>
      </c>
      <c r="N36" s="5">
        <f t="shared" si="0"/>
        <v>14.8</v>
      </c>
      <c r="O36" s="5">
        <f t="shared" si="1"/>
        <v>172.0336137105771</v>
      </c>
    </row>
    <row r="37" spans="11:15" x14ac:dyDescent="0.25">
      <c r="K37" s="3">
        <v>32</v>
      </c>
      <c r="L37" s="1">
        <v>16.7</v>
      </c>
      <c r="M37" s="1">
        <v>16.2</v>
      </c>
      <c r="N37" s="5">
        <f t="shared" si="0"/>
        <v>16.45</v>
      </c>
      <c r="O37" s="5">
        <f t="shared" si="1"/>
        <v>212.53070651075797</v>
      </c>
    </row>
    <row r="38" spans="11:15" x14ac:dyDescent="0.25">
      <c r="K38" s="3">
        <v>33</v>
      </c>
      <c r="L38" s="1">
        <v>15.3</v>
      </c>
      <c r="M38" s="1">
        <v>13.7</v>
      </c>
      <c r="N38" s="5">
        <f t="shared" si="0"/>
        <v>14.5</v>
      </c>
      <c r="O38" s="5">
        <f t="shared" si="1"/>
        <v>165.1299638543135</v>
      </c>
    </row>
    <row r="39" spans="11:15" x14ac:dyDescent="0.25">
      <c r="K39" s="3">
        <v>34</v>
      </c>
      <c r="L39" s="1">
        <v>21</v>
      </c>
      <c r="M39" s="1">
        <v>12</v>
      </c>
      <c r="N39" s="5">
        <f t="shared" si="0"/>
        <v>16.5</v>
      </c>
      <c r="O39" s="5">
        <f t="shared" si="1"/>
        <v>213.8246499849553</v>
      </c>
    </row>
    <row r="40" spans="11:15" x14ac:dyDescent="0.25">
      <c r="K40" s="3">
        <v>35</v>
      </c>
      <c r="L40" s="1">
        <v>21.6</v>
      </c>
      <c r="M40" s="1">
        <v>12.9</v>
      </c>
      <c r="N40" s="5">
        <f t="shared" si="0"/>
        <v>17.25</v>
      </c>
      <c r="O40" s="5">
        <f t="shared" si="1"/>
        <v>233.7050409959532</v>
      </c>
    </row>
    <row r="41" spans="11:15" x14ac:dyDescent="0.25">
      <c r="K41" s="3">
        <v>36</v>
      </c>
      <c r="L41" s="1">
        <v>17.7</v>
      </c>
      <c r="M41" s="1">
        <v>23.2</v>
      </c>
      <c r="N41" s="5">
        <f t="shared" si="0"/>
        <v>20.45</v>
      </c>
      <c r="O41" s="5">
        <f t="shared" si="1"/>
        <v>328.45547542822135</v>
      </c>
    </row>
    <row r="42" spans="11:15" x14ac:dyDescent="0.25">
      <c r="K42" s="3">
        <v>37</v>
      </c>
      <c r="L42" s="1">
        <v>11.7</v>
      </c>
      <c r="M42" s="1">
        <v>13.1</v>
      </c>
      <c r="N42" s="5">
        <f t="shared" si="0"/>
        <v>12.399999999999999</v>
      </c>
      <c r="O42" s="5">
        <f t="shared" si="1"/>
        <v>120.76282160399161</v>
      </c>
    </row>
    <row r="43" spans="11:15" x14ac:dyDescent="0.25">
      <c r="K43" s="3">
        <v>38</v>
      </c>
      <c r="L43" s="1">
        <v>17.7</v>
      </c>
      <c r="M43" s="1">
        <v>9.5</v>
      </c>
      <c r="N43" s="5">
        <f t="shared" si="0"/>
        <v>13.6</v>
      </c>
      <c r="O43" s="5">
        <f t="shared" si="1"/>
        <v>145.26724430199201</v>
      </c>
    </row>
    <row r="44" spans="11:15" x14ac:dyDescent="0.25">
      <c r="K44" s="3">
        <v>39</v>
      </c>
      <c r="L44" s="1">
        <v>19.100000000000001</v>
      </c>
      <c r="M44" s="1">
        <v>11.8</v>
      </c>
      <c r="N44" s="5">
        <f t="shared" si="0"/>
        <v>15.450000000000001</v>
      </c>
      <c r="O44" s="5">
        <f t="shared" si="1"/>
        <v>187.47650509837942</v>
      </c>
    </row>
    <row r="45" spans="11:15" x14ac:dyDescent="0.25">
      <c r="K45" s="3">
        <v>40</v>
      </c>
      <c r="L45" s="1">
        <v>17.100000000000001</v>
      </c>
      <c r="M45" s="1">
        <v>12.2</v>
      </c>
      <c r="N45" s="5">
        <f t="shared" si="0"/>
        <v>14.65</v>
      </c>
      <c r="O45" s="5">
        <f t="shared" si="1"/>
        <v>168.56411732376884</v>
      </c>
    </row>
    <row r="46" spans="11:15" x14ac:dyDescent="0.25">
      <c r="K46" s="3">
        <v>41</v>
      </c>
      <c r="L46" s="1">
        <v>18.7</v>
      </c>
      <c r="M46" s="1">
        <v>16.600000000000001</v>
      </c>
      <c r="N46" s="5">
        <f t="shared" si="0"/>
        <v>17.649999999999999</v>
      </c>
      <c r="O46" s="5">
        <f t="shared" si="1"/>
        <v>244.66919935698152</v>
      </c>
    </row>
    <row r="47" spans="11:15" x14ac:dyDescent="0.25">
      <c r="K47" s="3">
        <v>42</v>
      </c>
      <c r="L47" s="1">
        <v>21.7</v>
      </c>
      <c r="M47" s="1">
        <v>14.7</v>
      </c>
      <c r="N47" s="5">
        <f t="shared" si="0"/>
        <v>18.2</v>
      </c>
      <c r="O47" s="5">
        <f t="shared" si="1"/>
        <v>260.15528764377075</v>
      </c>
    </row>
    <row r="48" spans="11:15" x14ac:dyDescent="0.25">
      <c r="K48" s="3">
        <v>43</v>
      </c>
      <c r="L48" s="1">
        <v>16.100000000000001</v>
      </c>
      <c r="M48" s="1">
        <v>12.6</v>
      </c>
      <c r="N48" s="5">
        <f t="shared" si="0"/>
        <v>14.350000000000001</v>
      </c>
      <c r="O48" s="5">
        <f t="shared" si="1"/>
        <v>161.73115330221108</v>
      </c>
    </row>
    <row r="49" spans="11:15" x14ac:dyDescent="0.25">
      <c r="K49" s="3">
        <v>44</v>
      </c>
      <c r="L49" s="1">
        <v>27.9</v>
      </c>
      <c r="M49" s="1">
        <v>25.5</v>
      </c>
      <c r="N49" s="5">
        <f t="shared" si="0"/>
        <v>26.7</v>
      </c>
      <c r="O49" s="5">
        <f t="shared" si="1"/>
        <v>559.90249670440687</v>
      </c>
    </row>
    <row r="50" spans="11:15" x14ac:dyDescent="0.25">
      <c r="K50" s="3">
        <v>45</v>
      </c>
      <c r="L50" s="1">
        <v>12.6</v>
      </c>
      <c r="M50" s="1">
        <v>13.5</v>
      </c>
      <c r="N50" s="5">
        <f t="shared" si="0"/>
        <v>13.05</v>
      </c>
      <c r="O50" s="5">
        <f t="shared" si="1"/>
        <v>133.75527072199395</v>
      </c>
    </row>
    <row r="51" spans="11:15" x14ac:dyDescent="0.25">
      <c r="K51" s="3">
        <v>46</v>
      </c>
      <c r="L51" s="1">
        <v>19.600000000000001</v>
      </c>
      <c r="M51" s="1">
        <v>14.9</v>
      </c>
      <c r="N51" s="5">
        <f t="shared" si="0"/>
        <v>17.25</v>
      </c>
      <c r="O51" s="5">
        <f t="shared" si="1"/>
        <v>233.7050409959532</v>
      </c>
    </row>
    <row r="52" spans="11:15" x14ac:dyDescent="0.25">
      <c r="K52" s="3">
        <v>47</v>
      </c>
      <c r="L52" s="1">
        <v>16.8</v>
      </c>
      <c r="M52" s="1">
        <v>15</v>
      </c>
      <c r="N52" s="5">
        <f t="shared" si="0"/>
        <v>15.9</v>
      </c>
      <c r="O52" s="5">
        <f t="shared" si="1"/>
        <v>198.5565096885089</v>
      </c>
    </row>
    <row r="53" spans="11:15" x14ac:dyDescent="0.25">
      <c r="K53" s="3">
        <v>48</v>
      </c>
      <c r="L53" s="1">
        <v>17.8</v>
      </c>
      <c r="M53" s="1">
        <v>16.100000000000001</v>
      </c>
      <c r="N53" s="5">
        <f t="shared" si="0"/>
        <v>16.950000000000003</v>
      </c>
      <c r="O53" s="5">
        <f t="shared" si="1"/>
        <v>225.64685583949549</v>
      </c>
    </row>
    <row r="54" spans="11:15" x14ac:dyDescent="0.25">
      <c r="K54" s="3">
        <v>49</v>
      </c>
      <c r="L54" s="1">
        <v>20.100000000000001</v>
      </c>
      <c r="M54" s="1">
        <v>11.4</v>
      </c>
      <c r="N54" s="5">
        <f t="shared" si="0"/>
        <v>15.75</v>
      </c>
      <c r="O54" s="5">
        <f t="shared" si="1"/>
        <v>194.82783190777951</v>
      </c>
    </row>
    <row r="55" spans="11:15" x14ac:dyDescent="0.25">
      <c r="K55" s="3">
        <v>50</v>
      </c>
      <c r="L55" s="1">
        <v>14.5</v>
      </c>
      <c r="M55" s="1">
        <v>16.399999999999999</v>
      </c>
      <c r="N55" s="5">
        <f t="shared" si="0"/>
        <v>15.45</v>
      </c>
      <c r="O55" s="5">
        <f t="shared" si="1"/>
        <v>187.47650509837939</v>
      </c>
    </row>
    <row r="56" spans="11:15" x14ac:dyDescent="0.25">
      <c r="K56" s="3">
        <v>51</v>
      </c>
      <c r="L56" s="1">
        <v>16.2</v>
      </c>
      <c r="M56" s="1">
        <v>11.3</v>
      </c>
      <c r="N56" s="5">
        <f t="shared" si="0"/>
        <v>13.75</v>
      </c>
      <c r="O56" s="5">
        <f t="shared" si="1"/>
        <v>148.48934026733008</v>
      </c>
    </row>
    <row r="57" spans="11:15" x14ac:dyDescent="0.25">
      <c r="K57" s="3">
        <v>52</v>
      </c>
      <c r="L57" s="1">
        <v>14.2</v>
      </c>
      <c r="M57" s="1">
        <v>13.1</v>
      </c>
      <c r="N57" s="5">
        <f t="shared" si="0"/>
        <v>13.649999999999999</v>
      </c>
      <c r="O57" s="5">
        <f t="shared" si="1"/>
        <v>146.33734929962102</v>
      </c>
    </row>
    <row r="58" spans="11:15" x14ac:dyDescent="0.25">
      <c r="K58" s="3">
        <v>53</v>
      </c>
      <c r="L58" s="1">
        <v>24.2</v>
      </c>
      <c r="M58" s="1">
        <v>12.7</v>
      </c>
      <c r="N58" s="5">
        <f t="shared" si="0"/>
        <v>18.45</v>
      </c>
      <c r="O58" s="5">
        <f t="shared" si="1"/>
        <v>267.35149831589985</v>
      </c>
    </row>
    <row r="59" spans="11:15" x14ac:dyDescent="0.25">
      <c r="K59" s="3">
        <v>54</v>
      </c>
      <c r="L59" s="1">
        <v>14.8</v>
      </c>
      <c r="M59" s="1">
        <v>10.7</v>
      </c>
      <c r="N59" s="5">
        <f t="shared" si="0"/>
        <v>12.75</v>
      </c>
      <c r="O59" s="5">
        <f t="shared" si="1"/>
        <v>127.67628893729768</v>
      </c>
    </row>
    <row r="60" spans="11:15" x14ac:dyDescent="0.25">
      <c r="K60" s="3">
        <v>55</v>
      </c>
      <c r="L60" s="1">
        <v>14</v>
      </c>
      <c r="M60" s="1">
        <v>12.2</v>
      </c>
      <c r="N60" s="5">
        <f t="shared" si="0"/>
        <v>13.1</v>
      </c>
      <c r="O60" s="5">
        <f t="shared" si="1"/>
        <v>134.78217882063609</v>
      </c>
    </row>
    <row r="61" spans="11:15" x14ac:dyDescent="0.25">
      <c r="K61" s="6"/>
      <c r="L61" s="5"/>
      <c r="M61" s="5"/>
      <c r="N61" s="5">
        <f>AVERAGE(N2:N54)</f>
        <v>15.881632653061226</v>
      </c>
      <c r="O61" s="5">
        <f>AVERAGE(O2:O54)</f>
        <v>193.96495119480076</v>
      </c>
    </row>
    <row r="97" spans="11:14" x14ac:dyDescent="0.25">
      <c r="K97" s="14"/>
      <c r="L97" s="14"/>
      <c r="M97" s="14"/>
      <c r="N97" s="14"/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26019F-4201-4E18-8FAC-4129F951ED4B}">
  <dimension ref="C1:K31"/>
  <sheetViews>
    <sheetView zoomScale="110" zoomScaleNormal="110" workbookViewId="0">
      <selection activeCell="J32" sqref="J32"/>
    </sheetView>
  </sheetViews>
  <sheetFormatPr defaultRowHeight="15" x14ac:dyDescent="0.25"/>
  <cols>
    <col min="10" max="10" width="9.28515625" customWidth="1"/>
  </cols>
  <sheetData>
    <row r="1" spans="3:11" x14ac:dyDescent="0.25">
      <c r="F1" s="4" t="s">
        <v>8</v>
      </c>
      <c r="G1" t="s">
        <v>9</v>
      </c>
    </row>
    <row r="2" spans="3:11" x14ac:dyDescent="0.25">
      <c r="H2" t="s">
        <v>10</v>
      </c>
      <c r="I2" t="s">
        <v>11</v>
      </c>
      <c r="J2" t="s">
        <v>12</v>
      </c>
      <c r="K2" t="s">
        <v>13</v>
      </c>
    </row>
    <row r="3" spans="3:11" x14ac:dyDescent="0.25">
      <c r="C3" s="5"/>
      <c r="G3" t="s">
        <v>14</v>
      </c>
      <c r="H3">
        <v>489.6</v>
      </c>
      <c r="I3" s="1">
        <v>384</v>
      </c>
      <c r="J3" s="1">
        <f>MEDIAN(H3,I3)</f>
        <v>436.8</v>
      </c>
      <c r="K3">
        <f>PI()*(J3*J3/4)</f>
        <v>149849.44568281199</v>
      </c>
    </row>
    <row r="4" spans="3:11" x14ac:dyDescent="0.25">
      <c r="G4" t="s">
        <v>15</v>
      </c>
      <c r="H4">
        <v>363.8</v>
      </c>
      <c r="I4">
        <v>305.60000000000002</v>
      </c>
      <c r="J4" s="1">
        <f>MEDIAN(H4,I4)</f>
        <v>334.70000000000005</v>
      </c>
      <c r="K4">
        <f t="shared" ref="K4:K31" si="0">PI()*(J4*J4/4)</f>
        <v>87983.514542270466</v>
      </c>
    </row>
    <row r="5" spans="3:11" x14ac:dyDescent="0.25">
      <c r="G5" t="s">
        <v>16</v>
      </c>
      <c r="J5" s="1"/>
      <c r="K5">
        <f>K3-K4</f>
        <v>61865.931140541521</v>
      </c>
    </row>
    <row r="6" spans="3:11" x14ac:dyDescent="0.25">
      <c r="G6" s="2">
        <v>1</v>
      </c>
      <c r="H6" s="1">
        <v>183.6</v>
      </c>
      <c r="I6" s="1">
        <v>77.7</v>
      </c>
      <c r="J6" s="1">
        <f t="shared" ref="J4:J29" si="1">MEDIAN(H6,I6)</f>
        <v>130.65</v>
      </c>
      <c r="K6">
        <f t="shared" si="0"/>
        <v>13406.29308175508</v>
      </c>
    </row>
    <row r="7" spans="3:11" x14ac:dyDescent="0.25">
      <c r="G7" s="2">
        <v>2</v>
      </c>
      <c r="H7" s="1">
        <v>126.2</v>
      </c>
      <c r="I7" s="1">
        <v>81.3</v>
      </c>
      <c r="J7" s="1">
        <f t="shared" si="1"/>
        <v>103.75</v>
      </c>
      <c r="K7">
        <f t="shared" si="0"/>
        <v>8454.0749181953452</v>
      </c>
    </row>
    <row r="8" spans="3:11" x14ac:dyDescent="0.25">
      <c r="G8" s="2">
        <v>3</v>
      </c>
      <c r="H8" s="1">
        <v>124.1</v>
      </c>
      <c r="I8" s="1">
        <v>60</v>
      </c>
      <c r="J8" s="1">
        <f>MEDIAN(H8,I8)</f>
        <v>92.05</v>
      </c>
      <c r="K8">
        <f t="shared" si="0"/>
        <v>6654.8376815946667</v>
      </c>
    </row>
    <row r="9" spans="3:11" x14ac:dyDescent="0.25">
      <c r="E9" s="1"/>
      <c r="G9" s="2">
        <v>4</v>
      </c>
      <c r="H9" s="1">
        <v>115</v>
      </c>
      <c r="I9" s="1">
        <v>81.8</v>
      </c>
      <c r="J9" s="1">
        <f>MEDIAN(H9,I9)</f>
        <v>98.4</v>
      </c>
      <c r="K9">
        <f t="shared" si="0"/>
        <v>7604.6648409855979</v>
      </c>
    </row>
    <row r="10" spans="3:11" x14ac:dyDescent="0.25">
      <c r="E10" s="1"/>
      <c r="G10" s="2">
        <v>5</v>
      </c>
      <c r="H10" s="1">
        <v>88.7</v>
      </c>
      <c r="I10" s="1">
        <v>39.200000000000003</v>
      </c>
      <c r="J10" s="1">
        <f>MEDIAN(H10,I10)</f>
        <v>63.95</v>
      </c>
      <c r="K10">
        <f t="shared" si="0"/>
        <v>3211.9662925256134</v>
      </c>
    </row>
    <row r="11" spans="3:11" x14ac:dyDescent="0.25">
      <c r="E11" s="1"/>
      <c r="G11" s="2">
        <v>6</v>
      </c>
      <c r="H11" s="1">
        <v>102.4</v>
      </c>
      <c r="I11" s="1">
        <v>38.6</v>
      </c>
      <c r="J11" s="1">
        <f t="shared" si="1"/>
        <v>70.5</v>
      </c>
      <c r="K11">
        <f t="shared" si="0"/>
        <v>3903.6252216261673</v>
      </c>
    </row>
    <row r="12" spans="3:11" x14ac:dyDescent="0.25">
      <c r="G12" s="8"/>
      <c r="H12" s="1"/>
      <c r="I12" s="1"/>
      <c r="J12" s="1">
        <f>AVERAGE(J6:J11)</f>
        <v>93.216666666666654</v>
      </c>
      <c r="K12" s="1">
        <f>AVERAGE(K6:K11)</f>
        <v>7205.9103394470776</v>
      </c>
    </row>
    <row r="13" spans="3:11" x14ac:dyDescent="0.25">
      <c r="G13" s="3">
        <v>7</v>
      </c>
      <c r="H13" s="1">
        <v>21.1</v>
      </c>
      <c r="I13" s="1">
        <v>32.1</v>
      </c>
      <c r="J13" s="1">
        <f t="shared" si="1"/>
        <v>26.6</v>
      </c>
      <c r="K13">
        <f t="shared" si="0"/>
        <v>555.71632449349852</v>
      </c>
    </row>
    <row r="14" spans="3:11" x14ac:dyDescent="0.25">
      <c r="G14" s="3">
        <v>8</v>
      </c>
      <c r="H14" s="1">
        <v>37.4</v>
      </c>
      <c r="I14" s="1">
        <v>33</v>
      </c>
      <c r="J14" s="1">
        <f t="shared" si="1"/>
        <v>35.200000000000003</v>
      </c>
      <c r="K14">
        <f t="shared" si="0"/>
        <v>973.1397403759745</v>
      </c>
    </row>
    <row r="15" spans="3:11" x14ac:dyDescent="0.25">
      <c r="G15" s="3">
        <v>9</v>
      </c>
      <c r="H15" s="1">
        <v>41.9</v>
      </c>
      <c r="I15" s="1">
        <v>41.9</v>
      </c>
      <c r="J15" s="1">
        <f t="shared" si="1"/>
        <v>41.9</v>
      </c>
      <c r="K15">
        <f t="shared" si="0"/>
        <v>1378.852869642194</v>
      </c>
    </row>
    <row r="16" spans="3:11" x14ac:dyDescent="0.25">
      <c r="G16" s="3">
        <v>10</v>
      </c>
      <c r="H16" s="1">
        <v>26</v>
      </c>
      <c r="I16" s="1">
        <v>19.899999999999999</v>
      </c>
      <c r="J16" s="1">
        <f t="shared" si="1"/>
        <v>22.95</v>
      </c>
      <c r="K16">
        <f t="shared" si="0"/>
        <v>413.67117615684447</v>
      </c>
    </row>
    <row r="17" spans="4:11" x14ac:dyDescent="0.25">
      <c r="G17" s="3">
        <v>11</v>
      </c>
      <c r="H17" s="1">
        <v>21.6</v>
      </c>
      <c r="I17" s="1">
        <v>23.5</v>
      </c>
      <c r="J17" s="1">
        <f t="shared" si="1"/>
        <v>22.55</v>
      </c>
      <c r="K17">
        <f t="shared" si="0"/>
        <v>399.37692958301096</v>
      </c>
    </row>
    <row r="18" spans="4:11" x14ac:dyDescent="0.25">
      <c r="G18" s="3">
        <v>12</v>
      </c>
      <c r="H18" s="1">
        <v>14.2</v>
      </c>
      <c r="I18" s="1">
        <v>16.600000000000001</v>
      </c>
      <c r="J18" s="1">
        <f t="shared" si="1"/>
        <v>15.4</v>
      </c>
      <c r="K18">
        <f t="shared" si="0"/>
        <v>186.26502843133886</v>
      </c>
    </row>
    <row r="19" spans="4:11" x14ac:dyDescent="0.25">
      <c r="G19" s="3">
        <v>13</v>
      </c>
      <c r="H19" s="1">
        <v>43.7</v>
      </c>
      <c r="I19" s="1">
        <v>48.9</v>
      </c>
      <c r="J19" s="1">
        <f t="shared" si="1"/>
        <v>46.3</v>
      </c>
      <c r="K19">
        <f t="shared" si="0"/>
        <v>1683.6501888934756</v>
      </c>
    </row>
    <row r="20" spans="4:11" x14ac:dyDescent="0.25">
      <c r="G20" s="3">
        <v>14</v>
      </c>
      <c r="H20" s="1">
        <v>27.2</v>
      </c>
      <c r="I20" s="1">
        <v>14</v>
      </c>
      <c r="J20" s="1">
        <f t="shared" si="1"/>
        <v>20.6</v>
      </c>
      <c r="K20">
        <f t="shared" si="0"/>
        <v>333.29156461934122</v>
      </c>
    </row>
    <row r="21" spans="4:11" x14ac:dyDescent="0.25">
      <c r="G21" s="3">
        <v>15</v>
      </c>
      <c r="H21" s="1">
        <v>36.299999999999997</v>
      </c>
      <c r="I21" s="1">
        <v>21.1</v>
      </c>
      <c r="J21" s="1">
        <f t="shared" si="1"/>
        <v>28.7</v>
      </c>
      <c r="K21">
        <f t="shared" si="0"/>
        <v>646.92461320884411</v>
      </c>
    </row>
    <row r="22" spans="4:11" x14ac:dyDescent="0.25">
      <c r="G22" s="3">
        <v>16</v>
      </c>
      <c r="H22" s="1">
        <v>20.399999999999999</v>
      </c>
      <c r="I22" s="1">
        <v>25.7</v>
      </c>
      <c r="J22" s="1">
        <f t="shared" si="1"/>
        <v>23.049999999999997</v>
      </c>
      <c r="K22">
        <f t="shared" si="0"/>
        <v>417.2840077084727</v>
      </c>
    </row>
    <row r="23" spans="4:11" x14ac:dyDescent="0.25">
      <c r="G23" s="3">
        <v>17</v>
      </c>
      <c r="H23" s="1">
        <v>29.2</v>
      </c>
      <c r="I23" s="1">
        <v>31.5</v>
      </c>
      <c r="J23" s="1">
        <f t="shared" si="1"/>
        <v>30.35</v>
      </c>
      <c r="K23">
        <f t="shared" si="0"/>
        <v>723.44791976406611</v>
      </c>
    </row>
    <row r="24" spans="4:11" x14ac:dyDescent="0.25">
      <c r="G24" s="3">
        <v>18</v>
      </c>
      <c r="H24" s="1">
        <v>45.7</v>
      </c>
      <c r="I24" s="1">
        <v>22</v>
      </c>
      <c r="J24" s="1">
        <f t="shared" si="1"/>
        <v>33.85</v>
      </c>
      <c r="K24">
        <f t="shared" si="0"/>
        <v>899.92688707947264</v>
      </c>
    </row>
    <row r="25" spans="4:11" x14ac:dyDescent="0.25">
      <c r="G25" s="3">
        <v>19</v>
      </c>
      <c r="H25" s="1">
        <v>22.4</v>
      </c>
      <c r="I25" s="1">
        <v>24.5</v>
      </c>
      <c r="J25" s="1">
        <f t="shared" si="1"/>
        <v>23.45</v>
      </c>
      <c r="K25">
        <f t="shared" si="0"/>
        <v>431.89241354766523</v>
      </c>
    </row>
    <row r="26" spans="4:11" x14ac:dyDescent="0.25">
      <c r="D26" s="1"/>
      <c r="E26" s="1"/>
      <c r="G26" s="3">
        <v>20</v>
      </c>
      <c r="H26" s="1">
        <v>49.3</v>
      </c>
      <c r="I26" s="1">
        <v>23.3</v>
      </c>
      <c r="J26" s="1">
        <f t="shared" si="1"/>
        <v>36.299999999999997</v>
      </c>
      <c r="K26">
        <f t="shared" si="0"/>
        <v>1034.9113059271835</v>
      </c>
    </row>
    <row r="27" spans="4:11" x14ac:dyDescent="0.25">
      <c r="D27" s="1"/>
      <c r="E27" s="1"/>
      <c r="G27" s="3">
        <v>21</v>
      </c>
      <c r="H27" s="1">
        <v>34.700000000000003</v>
      </c>
      <c r="I27" s="1">
        <v>45.8</v>
      </c>
      <c r="J27" s="1">
        <f t="shared" si="1"/>
        <v>40.25</v>
      </c>
      <c r="K27">
        <f t="shared" si="0"/>
        <v>1272.3941120890786</v>
      </c>
    </row>
    <row r="28" spans="4:11" x14ac:dyDescent="0.25">
      <c r="D28" s="1"/>
      <c r="E28" s="1"/>
      <c r="G28" s="3">
        <v>22</v>
      </c>
      <c r="H28" s="1">
        <v>42</v>
      </c>
      <c r="I28" s="1">
        <v>33.299999999999997</v>
      </c>
      <c r="J28" s="1">
        <f t="shared" si="1"/>
        <v>37.65</v>
      </c>
      <c r="K28">
        <f t="shared" si="0"/>
        <v>1113.3195680745591</v>
      </c>
    </row>
    <row r="29" spans="4:11" x14ac:dyDescent="0.25">
      <c r="D29" s="1"/>
      <c r="E29" s="1"/>
      <c r="G29" s="3">
        <v>23</v>
      </c>
      <c r="H29" s="1">
        <v>43.8</v>
      </c>
      <c r="I29" s="1">
        <v>26.9</v>
      </c>
      <c r="J29" s="1">
        <f t="shared" si="1"/>
        <v>35.349999999999994</v>
      </c>
      <c r="K29">
        <f t="shared" si="0"/>
        <v>981.45121644012738</v>
      </c>
    </row>
    <row r="30" spans="4:11" x14ac:dyDescent="0.25">
      <c r="D30" s="1"/>
      <c r="E30" s="1"/>
      <c r="G30" s="9"/>
      <c r="J30" s="1">
        <f>AVERAGE(J13:J29)</f>
        <v>30.614705882352943</v>
      </c>
      <c r="K30">
        <f t="shared" si="0"/>
        <v>736.12245247843646</v>
      </c>
    </row>
    <row r="31" spans="4:11" x14ac:dyDescent="0.25">
      <c r="D31" s="1"/>
      <c r="E31" s="1"/>
      <c r="J31" s="1">
        <f>AVERAGE(J13:J29,J6:J11)</f>
        <v>46.945652173913047</v>
      </c>
      <c r="K31">
        <f t="shared" si="0"/>
        <v>1730.9345025821065</v>
      </c>
    </row>
  </sheetData>
  <pageMargins left="0.7" right="0.7" top="0.75" bottom="0.75" header="0.3" footer="0.3"/>
  <pageSetup orientation="portrait" horizontalDpi="4294967293" verticalDpi="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76E009-308A-4DD5-A8AB-901BBC73BC93}">
  <dimension ref="J1:O61"/>
  <sheetViews>
    <sheetView topLeftCell="A25" workbookViewId="0">
      <selection activeCell="M59" sqref="M6:M59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/>
      <c r="M3" s="16"/>
      <c r="N3" s="5"/>
      <c r="O3" s="5">
        <f>PI()*(L3/2)^2</f>
        <v>0</v>
      </c>
    </row>
    <row r="4" spans="10:15" x14ac:dyDescent="0.25">
      <c r="K4" t="s">
        <v>15</v>
      </c>
      <c r="L4" s="16"/>
      <c r="M4" s="16"/>
      <c r="N4" s="5"/>
      <c r="O4" s="5">
        <f>PI()*(L4/2)^2</f>
        <v>0</v>
      </c>
    </row>
    <row r="5" spans="10:15" x14ac:dyDescent="0.25">
      <c r="K5" t="s">
        <v>16</v>
      </c>
      <c r="L5" s="17"/>
      <c r="M5" s="17"/>
      <c r="N5" s="5"/>
      <c r="O5" s="5">
        <f>O3-O4</f>
        <v>0</v>
      </c>
    </row>
    <row r="6" spans="10:15" x14ac:dyDescent="0.25">
      <c r="K6" s="3">
        <v>1</v>
      </c>
      <c r="L6" s="1">
        <v>14.89</v>
      </c>
      <c r="M6" s="1">
        <v>10.220000000000001</v>
      </c>
      <c r="N6" s="5">
        <f>MEDIAN(L6,M6)</f>
        <v>12.555</v>
      </c>
      <c r="O6" s="5">
        <f>PI()*(N6/2)^2</f>
        <v>123.80076133496705</v>
      </c>
    </row>
    <row r="7" spans="10:15" x14ac:dyDescent="0.25">
      <c r="K7" s="3">
        <v>2</v>
      </c>
      <c r="L7" s="1">
        <v>17.98</v>
      </c>
      <c r="M7" s="1">
        <v>7.52</v>
      </c>
      <c r="N7" s="5">
        <f t="shared" ref="N7:N60" si="0">MEDIAN(L7,M7)</f>
        <v>12.75</v>
      </c>
      <c r="O7" s="5">
        <f t="shared" ref="O7:O60" si="1">PI()*(N7/2)^2</f>
        <v>127.67628893729768</v>
      </c>
    </row>
    <row r="8" spans="10:15" x14ac:dyDescent="0.25">
      <c r="K8" s="3">
        <v>3</v>
      </c>
      <c r="L8" s="1">
        <v>11.6</v>
      </c>
      <c r="M8" s="1">
        <v>12.1</v>
      </c>
      <c r="N8" s="5">
        <f t="shared" si="0"/>
        <v>11.85</v>
      </c>
      <c r="O8" s="5">
        <f t="shared" si="1"/>
        <v>110.28757359967817</v>
      </c>
    </row>
    <row r="9" spans="10:15" x14ac:dyDescent="0.25">
      <c r="K9" s="3">
        <v>4</v>
      </c>
      <c r="L9" s="1">
        <v>11.16</v>
      </c>
      <c r="M9" s="1">
        <v>11.43</v>
      </c>
      <c r="N9" s="5">
        <f t="shared" si="0"/>
        <v>11.295</v>
      </c>
      <c r="O9" s="5">
        <f t="shared" si="1"/>
        <v>100.19876112671034</v>
      </c>
    </row>
    <row r="10" spans="10:15" x14ac:dyDescent="0.25">
      <c r="K10" s="3">
        <v>5</v>
      </c>
      <c r="L10" s="1">
        <v>10.89</v>
      </c>
      <c r="M10" s="1">
        <v>8.39</v>
      </c>
      <c r="N10" s="5">
        <f t="shared" si="0"/>
        <v>9.64</v>
      </c>
      <c r="O10" s="5">
        <f t="shared" si="1"/>
        <v>72.986737165259512</v>
      </c>
    </row>
    <row r="11" spans="10:15" x14ac:dyDescent="0.25">
      <c r="K11" s="3">
        <v>6</v>
      </c>
      <c r="L11" s="1">
        <v>12.46</v>
      </c>
      <c r="M11" s="1">
        <v>7.75</v>
      </c>
      <c r="N11" s="5">
        <f t="shared" si="0"/>
        <v>10.105</v>
      </c>
      <c r="O11" s="5">
        <f t="shared" si="1"/>
        <v>80.197811497630937</v>
      </c>
    </row>
    <row r="12" spans="10:15" x14ac:dyDescent="0.25">
      <c r="K12" s="3">
        <v>7</v>
      </c>
      <c r="L12" s="1">
        <v>13.69</v>
      </c>
      <c r="M12" s="1">
        <v>9.92</v>
      </c>
      <c r="N12" s="5">
        <f t="shared" si="0"/>
        <v>11.805</v>
      </c>
      <c r="O12" s="5">
        <f t="shared" si="1"/>
        <v>109.45153688969567</v>
      </c>
    </row>
    <row r="13" spans="10:15" x14ac:dyDescent="0.25">
      <c r="K13" s="3">
        <v>8</v>
      </c>
      <c r="L13" s="1">
        <v>12.25</v>
      </c>
      <c r="M13" s="1">
        <v>8.19</v>
      </c>
      <c r="N13" s="5">
        <f t="shared" si="0"/>
        <v>10.219999999999999</v>
      </c>
      <c r="O13" s="5">
        <f t="shared" si="1"/>
        <v>82.033581529802021</v>
      </c>
    </row>
    <row r="14" spans="10:15" x14ac:dyDescent="0.25">
      <c r="K14" s="3">
        <v>9</v>
      </c>
      <c r="L14" s="1">
        <v>13.08</v>
      </c>
      <c r="M14" s="1">
        <v>11.72</v>
      </c>
      <c r="N14" s="5">
        <f t="shared" si="0"/>
        <v>12.4</v>
      </c>
      <c r="O14" s="5">
        <f t="shared" si="1"/>
        <v>120.76282160399167</v>
      </c>
    </row>
    <row r="15" spans="10:15" x14ac:dyDescent="0.25">
      <c r="K15" s="3">
        <v>10</v>
      </c>
      <c r="L15" s="1">
        <v>10.82</v>
      </c>
      <c r="M15" s="1">
        <v>5.78</v>
      </c>
      <c r="N15" s="5">
        <f t="shared" si="0"/>
        <v>8.3000000000000007</v>
      </c>
      <c r="O15" s="5">
        <f t="shared" si="1"/>
        <v>54.106079476450226</v>
      </c>
    </row>
    <row r="16" spans="10:15" x14ac:dyDescent="0.25">
      <c r="K16" s="3">
        <v>11</v>
      </c>
      <c r="L16" s="1">
        <v>19.79</v>
      </c>
      <c r="M16" s="1">
        <v>14.9</v>
      </c>
      <c r="N16" s="5">
        <f t="shared" si="0"/>
        <v>17.344999999999999</v>
      </c>
      <c r="O16" s="5">
        <f t="shared" si="1"/>
        <v>236.28627169491298</v>
      </c>
    </row>
    <row r="17" spans="11:15" x14ac:dyDescent="0.25">
      <c r="K17" s="3">
        <v>12</v>
      </c>
      <c r="L17" s="1">
        <v>13.47</v>
      </c>
      <c r="M17" s="1">
        <v>9.73</v>
      </c>
      <c r="N17" s="5">
        <f t="shared" si="0"/>
        <v>11.600000000000001</v>
      </c>
      <c r="O17" s="5">
        <f t="shared" si="1"/>
        <v>105.68317686676066</v>
      </c>
    </row>
    <row r="18" spans="11:15" x14ac:dyDescent="0.25">
      <c r="K18" s="3">
        <v>13</v>
      </c>
      <c r="L18" s="1">
        <v>9.9499999999999993</v>
      </c>
      <c r="M18" s="1">
        <v>6.56</v>
      </c>
      <c r="N18" s="5">
        <f t="shared" si="0"/>
        <v>8.254999999999999</v>
      </c>
      <c r="O18" s="5">
        <f t="shared" si="1"/>
        <v>53.520977479673192</v>
      </c>
    </row>
    <row r="19" spans="11:15" x14ac:dyDescent="0.25">
      <c r="K19" s="3">
        <v>14</v>
      </c>
      <c r="L19" s="1">
        <v>13.91</v>
      </c>
      <c r="M19" s="1">
        <v>7.06</v>
      </c>
      <c r="N19" s="5">
        <f t="shared" si="0"/>
        <v>10.484999999999999</v>
      </c>
      <c r="O19" s="5">
        <f t="shared" si="1"/>
        <v>86.342923807685239</v>
      </c>
    </row>
    <row r="20" spans="11:15" x14ac:dyDescent="0.25">
      <c r="K20" s="3">
        <v>15</v>
      </c>
      <c r="L20" s="1">
        <v>10.01</v>
      </c>
      <c r="M20" s="1">
        <v>10.119999999999999</v>
      </c>
      <c r="N20" s="5">
        <f t="shared" si="0"/>
        <v>10.065</v>
      </c>
      <c r="O20" s="5">
        <f t="shared" si="1"/>
        <v>79.564152259401851</v>
      </c>
    </row>
    <row r="21" spans="11:15" x14ac:dyDescent="0.25">
      <c r="K21" s="3">
        <v>16</v>
      </c>
      <c r="L21" s="1">
        <v>16.760000000000002</v>
      </c>
      <c r="M21" s="1">
        <v>10.4</v>
      </c>
      <c r="N21" s="5">
        <f t="shared" si="0"/>
        <v>13.580000000000002</v>
      </c>
      <c r="O21" s="5">
        <f t="shared" si="1"/>
        <v>144.84030186036921</v>
      </c>
    </row>
    <row r="22" spans="11:15" x14ac:dyDescent="0.25">
      <c r="K22" s="3">
        <v>17</v>
      </c>
      <c r="L22" s="1">
        <v>8</v>
      </c>
      <c r="M22" s="1">
        <v>6.63</v>
      </c>
      <c r="N22" s="5">
        <f t="shared" si="0"/>
        <v>7.3149999999999995</v>
      </c>
      <c r="O22" s="5">
        <f t="shared" si="1"/>
        <v>42.026047039820817</v>
      </c>
    </row>
    <row r="23" spans="11:15" x14ac:dyDescent="0.25">
      <c r="K23" s="3">
        <v>18</v>
      </c>
      <c r="L23" s="1">
        <v>3.72</v>
      </c>
      <c r="M23" s="1">
        <v>6.32</v>
      </c>
      <c r="N23" s="5">
        <f t="shared" si="0"/>
        <v>5.0200000000000005</v>
      </c>
      <c r="O23" s="5">
        <f t="shared" si="1"/>
        <v>19.79234787688106</v>
      </c>
    </row>
    <row r="24" spans="11:15" x14ac:dyDescent="0.25">
      <c r="K24" s="3">
        <v>19</v>
      </c>
      <c r="L24" s="1">
        <v>13.45</v>
      </c>
      <c r="M24" s="1">
        <v>12.79</v>
      </c>
      <c r="N24" s="5">
        <f t="shared" si="0"/>
        <v>13.12</v>
      </c>
      <c r="O24" s="5">
        <f t="shared" si="1"/>
        <v>135.19404161752169</v>
      </c>
    </row>
    <row r="25" spans="11:15" x14ac:dyDescent="0.25">
      <c r="K25" s="3">
        <v>20</v>
      </c>
      <c r="L25" s="1">
        <v>14.42</v>
      </c>
      <c r="M25" s="1">
        <v>13.5</v>
      </c>
      <c r="N25" s="5">
        <f t="shared" si="0"/>
        <v>13.96</v>
      </c>
      <c r="O25" s="5">
        <f t="shared" si="1"/>
        <v>153.05965071995618</v>
      </c>
    </row>
    <row r="26" spans="11:15" x14ac:dyDescent="0.25">
      <c r="K26" s="3">
        <v>21</v>
      </c>
      <c r="L26" s="1">
        <v>11.78</v>
      </c>
      <c r="M26" s="1">
        <v>6.88</v>
      </c>
      <c r="N26" s="5">
        <f t="shared" si="0"/>
        <v>9.33</v>
      </c>
      <c r="O26" s="5">
        <f t="shared" si="1"/>
        <v>68.368046185768137</v>
      </c>
    </row>
    <row r="27" spans="11:15" x14ac:dyDescent="0.25">
      <c r="K27" s="3">
        <v>22</v>
      </c>
      <c r="L27" s="1">
        <v>21.64</v>
      </c>
      <c r="M27" s="1">
        <v>9.59</v>
      </c>
      <c r="N27" s="5">
        <f t="shared" si="0"/>
        <v>15.615</v>
      </c>
      <c r="O27" s="5">
        <f t="shared" si="1"/>
        <v>191.50224009945978</v>
      </c>
    </row>
    <row r="28" spans="11:15" x14ac:dyDescent="0.25">
      <c r="K28" s="3">
        <v>23</v>
      </c>
      <c r="L28" s="1">
        <v>9.81</v>
      </c>
      <c r="M28" s="1">
        <v>6.08</v>
      </c>
      <c r="N28" s="5">
        <f t="shared" si="0"/>
        <v>7.9450000000000003</v>
      </c>
      <c r="O28" s="5">
        <f t="shared" si="1"/>
        <v>49.576707903091219</v>
      </c>
    </row>
    <row r="29" spans="11:15" x14ac:dyDescent="0.25">
      <c r="K29" s="3">
        <v>24</v>
      </c>
      <c r="L29" s="1">
        <v>10.72</v>
      </c>
      <c r="M29" s="1">
        <v>5.75</v>
      </c>
      <c r="N29" s="5">
        <f t="shared" si="0"/>
        <v>8.2349999999999994</v>
      </c>
      <c r="O29" s="5">
        <f t="shared" si="1"/>
        <v>53.261953165384703</v>
      </c>
    </row>
    <row r="30" spans="11:15" x14ac:dyDescent="0.25">
      <c r="K30" s="3">
        <v>25</v>
      </c>
      <c r="L30" s="1">
        <v>14.16</v>
      </c>
      <c r="M30" s="1">
        <v>6</v>
      </c>
      <c r="N30" s="5">
        <f t="shared" si="0"/>
        <v>10.08</v>
      </c>
      <c r="O30" s="5">
        <f t="shared" si="1"/>
        <v>79.801479949426493</v>
      </c>
    </row>
    <row r="31" spans="11:15" x14ac:dyDescent="0.25">
      <c r="K31" s="3">
        <v>26</v>
      </c>
      <c r="L31" s="1">
        <v>14.93</v>
      </c>
      <c r="M31" s="1">
        <v>11.56</v>
      </c>
      <c r="N31" s="5">
        <f t="shared" si="0"/>
        <v>13.245000000000001</v>
      </c>
      <c r="O31" s="5">
        <f t="shared" si="1"/>
        <v>137.78241943976846</v>
      </c>
    </row>
    <row r="32" spans="11:15" x14ac:dyDescent="0.25">
      <c r="K32" s="3">
        <v>27</v>
      </c>
      <c r="L32" s="1">
        <v>10.82</v>
      </c>
      <c r="M32" s="1">
        <v>7.17</v>
      </c>
      <c r="N32" s="5">
        <f t="shared" si="0"/>
        <v>8.995000000000001</v>
      </c>
      <c r="O32" s="5">
        <f t="shared" si="1"/>
        <v>63.546585035441638</v>
      </c>
    </row>
    <row r="33" spans="11:15" x14ac:dyDescent="0.25">
      <c r="K33" s="3">
        <v>28</v>
      </c>
      <c r="L33" s="1">
        <v>11.46</v>
      </c>
      <c r="M33" s="1">
        <v>8.09</v>
      </c>
      <c r="N33" s="5">
        <f t="shared" si="0"/>
        <v>9.7750000000000004</v>
      </c>
      <c r="O33" s="5">
        <f t="shared" si="1"/>
        <v>75.045285386478312</v>
      </c>
    </row>
    <row r="34" spans="11:15" x14ac:dyDescent="0.25">
      <c r="K34" s="3">
        <v>29</v>
      </c>
      <c r="L34" s="1">
        <v>14.75</v>
      </c>
      <c r="M34" s="1">
        <v>10</v>
      </c>
      <c r="N34" s="5">
        <f t="shared" si="0"/>
        <v>12.375</v>
      </c>
      <c r="O34" s="5">
        <f t="shared" si="1"/>
        <v>120.27636561653735</v>
      </c>
    </row>
    <row r="35" spans="11:15" x14ac:dyDescent="0.25">
      <c r="K35" s="3">
        <v>30</v>
      </c>
      <c r="L35" s="1">
        <v>15.69</v>
      </c>
      <c r="M35" s="1">
        <v>6.46</v>
      </c>
      <c r="N35" s="5">
        <f t="shared" si="0"/>
        <v>11.074999999999999</v>
      </c>
      <c r="O35" s="5">
        <f t="shared" si="1"/>
        <v>96.333502605366135</v>
      </c>
    </row>
    <row r="36" spans="11:15" x14ac:dyDescent="0.25">
      <c r="K36" s="3">
        <v>31</v>
      </c>
      <c r="L36" s="1">
        <v>9.35</v>
      </c>
      <c r="M36" s="1">
        <v>6.14</v>
      </c>
      <c r="N36" s="5">
        <f t="shared" si="0"/>
        <v>7.7449999999999992</v>
      </c>
      <c r="O36" s="5">
        <f t="shared" si="1"/>
        <v>47.112128466350008</v>
      </c>
    </row>
    <row r="37" spans="11:15" x14ac:dyDescent="0.25">
      <c r="K37" s="3">
        <v>32</v>
      </c>
      <c r="L37" s="1">
        <v>6.36</v>
      </c>
      <c r="M37" s="1">
        <v>5.78</v>
      </c>
      <c r="N37" s="5">
        <f t="shared" si="0"/>
        <v>6.07</v>
      </c>
      <c r="O37" s="5">
        <f t="shared" si="1"/>
        <v>28.937916790562642</v>
      </c>
    </row>
    <row r="38" spans="11:15" x14ac:dyDescent="0.25">
      <c r="K38" s="3">
        <v>33</v>
      </c>
      <c r="L38" s="1">
        <v>11.91</v>
      </c>
      <c r="M38" s="1">
        <v>7.55</v>
      </c>
      <c r="N38" s="5">
        <f t="shared" si="0"/>
        <v>9.73</v>
      </c>
      <c r="O38" s="5">
        <f t="shared" si="1"/>
        <v>74.355921783510297</v>
      </c>
    </row>
    <row r="39" spans="11:15" x14ac:dyDescent="0.25">
      <c r="K39" s="3">
        <v>34</v>
      </c>
      <c r="L39" s="1">
        <v>9.19</v>
      </c>
      <c r="M39" s="1">
        <v>11.98</v>
      </c>
      <c r="N39" s="5">
        <f t="shared" si="0"/>
        <v>10.585000000000001</v>
      </c>
      <c r="O39" s="5">
        <f t="shared" si="1"/>
        <v>87.997757737963681</v>
      </c>
    </row>
    <row r="40" spans="11:15" x14ac:dyDescent="0.25">
      <c r="K40" s="3">
        <v>35</v>
      </c>
      <c r="L40" s="1">
        <v>17.329999999999998</v>
      </c>
      <c r="M40" s="1">
        <v>12.27</v>
      </c>
      <c r="N40" s="5">
        <f t="shared" si="0"/>
        <v>14.799999999999999</v>
      </c>
      <c r="O40" s="5">
        <f t="shared" si="1"/>
        <v>172.03361371057704</v>
      </c>
    </row>
    <row r="41" spans="11:15" x14ac:dyDescent="0.25">
      <c r="K41" s="3">
        <v>36</v>
      </c>
      <c r="L41" s="1">
        <v>16.5</v>
      </c>
      <c r="M41" s="1">
        <v>13.54</v>
      </c>
      <c r="N41" s="5">
        <f t="shared" si="0"/>
        <v>15.02</v>
      </c>
      <c r="O41" s="5">
        <f t="shared" si="1"/>
        <v>177.18613982172968</v>
      </c>
    </row>
    <row r="42" spans="11:15" x14ac:dyDescent="0.25">
      <c r="K42" s="3">
        <v>37</v>
      </c>
      <c r="L42" s="1">
        <v>12.6</v>
      </c>
      <c r="M42" s="1">
        <v>12.41</v>
      </c>
      <c r="N42" s="5">
        <f t="shared" si="0"/>
        <v>12.504999999999999</v>
      </c>
      <c r="O42" s="5">
        <f t="shared" si="1"/>
        <v>122.81665743623003</v>
      </c>
    </row>
    <row r="43" spans="11:15" x14ac:dyDescent="0.25">
      <c r="K43" s="3">
        <v>38</v>
      </c>
      <c r="L43" s="1">
        <v>15.97</v>
      </c>
      <c r="M43" s="1">
        <v>16.690000000000001</v>
      </c>
      <c r="N43" s="5">
        <f t="shared" si="0"/>
        <v>16.330000000000002</v>
      </c>
      <c r="O43" s="5">
        <f t="shared" si="1"/>
        <v>209.44126429521785</v>
      </c>
    </row>
    <row r="44" spans="11:15" x14ac:dyDescent="0.25">
      <c r="K44" s="3">
        <v>39</v>
      </c>
      <c r="L44" s="1">
        <v>8.18</v>
      </c>
      <c r="M44" s="1">
        <v>16.32</v>
      </c>
      <c r="N44" s="5">
        <f t="shared" si="0"/>
        <v>12.25</v>
      </c>
      <c r="O44" s="5">
        <f t="shared" si="1"/>
        <v>117.85881189482959</v>
      </c>
    </row>
    <row r="45" spans="11:15" x14ac:dyDescent="0.25">
      <c r="K45" s="3">
        <v>40</v>
      </c>
      <c r="L45" s="1">
        <v>14.46</v>
      </c>
      <c r="M45" s="1">
        <v>11.01</v>
      </c>
      <c r="N45" s="5">
        <f t="shared" si="0"/>
        <v>12.734999999999999</v>
      </c>
      <c r="O45" s="5">
        <f t="shared" si="1"/>
        <v>127.37605085438491</v>
      </c>
    </row>
    <row r="46" spans="11:15" x14ac:dyDescent="0.25">
      <c r="K46" s="3">
        <v>41</v>
      </c>
      <c r="L46" s="1">
        <v>15.63</v>
      </c>
      <c r="M46" s="1">
        <v>10.48</v>
      </c>
      <c r="N46" s="5">
        <f t="shared" si="0"/>
        <v>13.055</v>
      </c>
      <c r="O46" s="5">
        <f t="shared" si="1"/>
        <v>133.85778481727138</v>
      </c>
    </row>
    <row r="47" spans="11:15" x14ac:dyDescent="0.25">
      <c r="K47" s="3">
        <v>42</v>
      </c>
      <c r="L47" s="1">
        <v>8.36</v>
      </c>
      <c r="M47" s="1">
        <v>12</v>
      </c>
      <c r="N47" s="5">
        <f t="shared" si="0"/>
        <v>10.18</v>
      </c>
      <c r="O47" s="5">
        <f t="shared" si="1"/>
        <v>81.392696628469707</v>
      </c>
    </row>
    <row r="48" spans="11:15" x14ac:dyDescent="0.25">
      <c r="K48" s="3">
        <v>43</v>
      </c>
      <c r="L48" s="1">
        <v>12.93</v>
      </c>
      <c r="M48" s="1">
        <v>9.11</v>
      </c>
      <c r="N48" s="5">
        <f t="shared" si="0"/>
        <v>11.02</v>
      </c>
      <c r="O48" s="5">
        <f t="shared" si="1"/>
        <v>95.37906712225147</v>
      </c>
    </row>
    <row r="49" spans="11:15" x14ac:dyDescent="0.25">
      <c r="K49" s="3">
        <v>44</v>
      </c>
      <c r="L49" s="1">
        <v>8.02</v>
      </c>
      <c r="M49" s="1">
        <v>19.21</v>
      </c>
      <c r="N49" s="5">
        <f t="shared" si="0"/>
        <v>13.615</v>
      </c>
      <c r="O49" s="5">
        <f t="shared" si="1"/>
        <v>145.58786346724494</v>
      </c>
    </row>
    <row r="50" spans="11:15" x14ac:dyDescent="0.25">
      <c r="K50" s="3">
        <v>45</v>
      </c>
      <c r="L50" s="1">
        <v>13.56</v>
      </c>
      <c r="M50" s="1">
        <v>8.1999999999999993</v>
      </c>
      <c r="N50" s="5">
        <f t="shared" si="0"/>
        <v>10.879999999999999</v>
      </c>
      <c r="O50" s="5">
        <f t="shared" si="1"/>
        <v>92.971036353274883</v>
      </c>
    </row>
    <row r="51" spans="11:15" x14ac:dyDescent="0.25">
      <c r="K51" s="3">
        <v>46</v>
      </c>
      <c r="L51" s="1">
        <v>9.01</v>
      </c>
      <c r="M51" s="1">
        <v>10.02</v>
      </c>
      <c r="N51" s="5">
        <f t="shared" si="0"/>
        <v>9.5150000000000006</v>
      </c>
      <c r="O51" s="5">
        <f t="shared" si="1"/>
        <v>71.106199437774748</v>
      </c>
    </row>
    <row r="52" spans="11:15" x14ac:dyDescent="0.25">
      <c r="K52" s="3">
        <v>47</v>
      </c>
      <c r="L52" s="1">
        <v>7.15</v>
      </c>
      <c r="M52" s="1">
        <v>10.09</v>
      </c>
      <c r="N52" s="5">
        <f t="shared" si="0"/>
        <v>8.620000000000001</v>
      </c>
      <c r="O52" s="5">
        <f t="shared" si="1"/>
        <v>58.35853929234937</v>
      </c>
    </row>
    <row r="53" spans="11:15" x14ac:dyDescent="0.25">
      <c r="K53" s="3">
        <v>48</v>
      </c>
      <c r="L53" s="1">
        <v>13.46</v>
      </c>
      <c r="M53" s="1">
        <v>17.899999999999999</v>
      </c>
      <c r="N53" s="5">
        <f t="shared" si="0"/>
        <v>15.68</v>
      </c>
      <c r="O53" s="5">
        <f t="shared" si="1"/>
        <v>193.09987740848877</v>
      </c>
    </row>
    <row r="54" spans="11:15" x14ac:dyDescent="0.25">
      <c r="K54" s="3">
        <v>49</v>
      </c>
      <c r="L54" s="1">
        <v>15.29</v>
      </c>
      <c r="M54" s="1">
        <v>20.010000000000002</v>
      </c>
      <c r="N54" s="5">
        <f t="shared" si="0"/>
        <v>17.649999999999999</v>
      </c>
      <c r="O54" s="5">
        <f t="shared" si="1"/>
        <v>244.66919935698152</v>
      </c>
    </row>
    <row r="55" spans="11:15" x14ac:dyDescent="0.25">
      <c r="K55" s="3">
        <v>50</v>
      </c>
      <c r="L55" s="1">
        <v>8.98</v>
      </c>
      <c r="M55" s="1">
        <v>8.9700000000000006</v>
      </c>
      <c r="N55" s="5">
        <f t="shared" si="0"/>
        <v>8.9750000000000014</v>
      </c>
      <c r="O55" s="5">
        <f t="shared" si="1"/>
        <v>63.2643129355166</v>
      </c>
    </row>
    <row r="56" spans="11:15" x14ac:dyDescent="0.25">
      <c r="K56" s="3">
        <v>51</v>
      </c>
      <c r="L56" s="1">
        <v>11.69</v>
      </c>
      <c r="M56" s="1">
        <v>6.59</v>
      </c>
      <c r="N56" s="5">
        <f t="shared" si="0"/>
        <v>9.14</v>
      </c>
      <c r="O56" s="5">
        <f t="shared" si="1"/>
        <v>65.611848410957478</v>
      </c>
    </row>
    <row r="57" spans="11:15" x14ac:dyDescent="0.25">
      <c r="K57" s="3">
        <v>52</v>
      </c>
      <c r="L57" s="1">
        <v>5.25</v>
      </c>
      <c r="M57" s="1">
        <v>6.03</v>
      </c>
      <c r="N57" s="5">
        <f t="shared" si="0"/>
        <v>5.6400000000000006</v>
      </c>
      <c r="O57" s="5">
        <f t="shared" si="1"/>
        <v>24.983201418407475</v>
      </c>
    </row>
    <row r="58" spans="11:15" x14ac:dyDescent="0.25">
      <c r="K58" s="3">
        <v>53</v>
      </c>
      <c r="L58" s="1">
        <v>9.68</v>
      </c>
      <c r="M58" s="1">
        <v>13.16</v>
      </c>
      <c r="N58" s="5">
        <f t="shared" si="0"/>
        <v>11.42</v>
      </c>
      <c r="O58" s="5">
        <f t="shared" si="1"/>
        <v>102.42880103690698</v>
      </c>
    </row>
    <row r="59" spans="11:15" x14ac:dyDescent="0.25">
      <c r="K59" s="3">
        <v>54</v>
      </c>
      <c r="L59" s="1">
        <v>8.73</v>
      </c>
      <c r="M59" s="1">
        <v>14.52</v>
      </c>
      <c r="N59" s="5">
        <f t="shared" si="0"/>
        <v>11.625</v>
      </c>
      <c r="O59" s="5">
        <f t="shared" si="1"/>
        <v>106.13919867538328</v>
      </c>
    </row>
    <row r="60" spans="11:15" x14ac:dyDescent="0.25">
      <c r="K60" s="3">
        <v>55</v>
      </c>
      <c r="L60" s="1"/>
      <c r="M60" s="1"/>
      <c r="N60" s="5" t="e">
        <f t="shared" si="0"/>
        <v>#NUM!</v>
      </c>
      <c r="O60" s="5" t="e">
        <f t="shared" si="1"/>
        <v>#NUM!</v>
      </c>
    </row>
    <row r="61" spans="11:15" x14ac:dyDescent="0.25">
      <c r="K61" s="6"/>
      <c r="L61" s="5"/>
      <c r="M61" s="5"/>
      <c r="N61" s="5">
        <f>AVERAGE(N2:N54)</f>
        <v>11.353469387755101</v>
      </c>
      <c r="O61" s="5">
        <f>AVERAGE(O2:O54)</f>
        <v>101.05471070089715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6BB3FC-7B0F-4925-811C-C2CE46BC51E5}">
  <dimension ref="J1:O25"/>
  <sheetViews>
    <sheetView workbookViewId="0">
      <selection activeCell="A3" sqref="A3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/>
      <c r="M3" s="16"/>
      <c r="N3" s="5"/>
      <c r="O3" s="5">
        <f>PI()*(L3/2)^2</f>
        <v>0</v>
      </c>
    </row>
    <row r="4" spans="10:15" x14ac:dyDescent="0.25">
      <c r="K4" t="s">
        <v>15</v>
      </c>
      <c r="L4" s="16"/>
      <c r="M4" s="16"/>
      <c r="N4" s="5"/>
      <c r="O4" s="5">
        <f>PI()*(L4/2)^2</f>
        <v>0</v>
      </c>
    </row>
    <row r="5" spans="10:15" x14ac:dyDescent="0.25">
      <c r="K5" t="s">
        <v>16</v>
      </c>
      <c r="L5" s="16"/>
      <c r="M5" s="16"/>
      <c r="N5" s="5"/>
      <c r="O5" s="5">
        <f>O3-O4</f>
        <v>0</v>
      </c>
    </row>
    <row r="6" spans="10:15" x14ac:dyDescent="0.25">
      <c r="K6" s="3">
        <v>1</v>
      </c>
      <c r="N6" s="5" t="e">
        <f>MEDIAN(L6,M6)</f>
        <v>#NUM!</v>
      </c>
      <c r="O6" s="5" t="e">
        <f>PI()*(N6/2)^2</f>
        <v>#NUM!</v>
      </c>
    </row>
    <row r="7" spans="10:15" x14ac:dyDescent="0.25">
      <c r="K7" s="3">
        <v>2</v>
      </c>
      <c r="N7" s="5" t="e">
        <f>MEDIAN(L7,M7)</f>
        <v>#NUM!</v>
      </c>
      <c r="O7" s="5" t="e">
        <f t="shared" ref="O7:O24" si="0">PI()*(N7/2)^2</f>
        <v>#NUM!</v>
      </c>
    </row>
    <row r="8" spans="10:15" x14ac:dyDescent="0.25">
      <c r="K8" s="3">
        <v>3</v>
      </c>
      <c r="N8" s="5" t="e">
        <f>MEDIAN(L8,M8)</f>
        <v>#NUM!</v>
      </c>
      <c r="O8" s="5" t="e">
        <f t="shared" si="0"/>
        <v>#NUM!</v>
      </c>
    </row>
    <row r="9" spans="10:15" x14ac:dyDescent="0.25">
      <c r="K9" s="3">
        <v>4</v>
      </c>
      <c r="L9" s="1"/>
      <c r="M9" s="1"/>
      <c r="N9" s="5" t="e">
        <f t="shared" ref="N9:N23" si="1">MEDIAN(L9,M9)</f>
        <v>#NUM!</v>
      </c>
      <c r="O9" s="5" t="e">
        <f t="shared" si="0"/>
        <v>#NUM!</v>
      </c>
    </row>
    <row r="10" spans="10:15" x14ac:dyDescent="0.25">
      <c r="K10" s="3">
        <v>5</v>
      </c>
      <c r="L10" s="1"/>
      <c r="M10" s="1"/>
      <c r="N10" s="5" t="e">
        <f t="shared" si="1"/>
        <v>#NUM!</v>
      </c>
      <c r="O10" s="5" t="e">
        <f t="shared" si="0"/>
        <v>#NUM!</v>
      </c>
    </row>
    <row r="11" spans="10:15" x14ac:dyDescent="0.25">
      <c r="K11" s="3">
        <v>6</v>
      </c>
      <c r="L11" s="1"/>
      <c r="M11" s="1"/>
      <c r="N11" s="5" t="e">
        <f t="shared" si="1"/>
        <v>#NUM!</v>
      </c>
      <c r="O11" s="5" t="e">
        <f t="shared" si="0"/>
        <v>#NUM!</v>
      </c>
    </row>
    <row r="12" spans="10:15" x14ac:dyDescent="0.25">
      <c r="K12" s="3">
        <v>7</v>
      </c>
      <c r="L12" s="1"/>
      <c r="M12" s="1"/>
      <c r="N12" s="5" t="e">
        <f t="shared" si="1"/>
        <v>#NUM!</v>
      </c>
      <c r="O12" s="5" t="e">
        <f t="shared" si="0"/>
        <v>#NUM!</v>
      </c>
    </row>
    <row r="13" spans="10:15" x14ac:dyDescent="0.25">
      <c r="K13" s="3">
        <v>8</v>
      </c>
      <c r="L13" s="1"/>
      <c r="M13" s="1"/>
      <c r="N13" s="5" t="e">
        <f t="shared" si="1"/>
        <v>#NUM!</v>
      </c>
      <c r="O13" s="5" t="e">
        <f t="shared" si="0"/>
        <v>#NUM!</v>
      </c>
    </row>
    <row r="14" spans="10:15" x14ac:dyDescent="0.25">
      <c r="K14" s="3">
        <v>9</v>
      </c>
      <c r="L14" s="1"/>
      <c r="M14" s="1"/>
      <c r="N14" s="5" t="e">
        <f t="shared" si="1"/>
        <v>#NUM!</v>
      </c>
      <c r="O14" s="5" t="e">
        <f t="shared" si="0"/>
        <v>#NUM!</v>
      </c>
    </row>
    <row r="15" spans="10:15" x14ac:dyDescent="0.25">
      <c r="K15" s="3">
        <v>10</v>
      </c>
      <c r="L15" s="1"/>
      <c r="M15" s="1"/>
      <c r="N15" s="5" t="e">
        <f t="shared" si="1"/>
        <v>#NUM!</v>
      </c>
      <c r="O15" s="5" t="e">
        <f t="shared" si="0"/>
        <v>#NUM!</v>
      </c>
    </row>
    <row r="16" spans="10:15" x14ac:dyDescent="0.25">
      <c r="K16" s="3">
        <v>11</v>
      </c>
      <c r="L16" s="1"/>
      <c r="M16" s="1"/>
      <c r="N16" s="5" t="e">
        <f t="shared" si="1"/>
        <v>#NUM!</v>
      </c>
      <c r="O16" s="5" t="e">
        <f t="shared" si="0"/>
        <v>#NUM!</v>
      </c>
    </row>
    <row r="17" spans="11:15" x14ac:dyDescent="0.25">
      <c r="K17" s="3">
        <v>12</v>
      </c>
      <c r="L17" s="1"/>
      <c r="M17" s="1"/>
      <c r="N17" s="5" t="e">
        <f t="shared" si="1"/>
        <v>#NUM!</v>
      </c>
      <c r="O17" s="5" t="e">
        <f t="shared" si="0"/>
        <v>#NUM!</v>
      </c>
    </row>
    <row r="18" spans="11:15" x14ac:dyDescent="0.25">
      <c r="K18" s="3">
        <v>13</v>
      </c>
      <c r="L18" s="1"/>
      <c r="M18" s="1"/>
      <c r="N18" s="5" t="e">
        <f t="shared" si="1"/>
        <v>#NUM!</v>
      </c>
      <c r="O18" s="5" t="e">
        <f t="shared" si="0"/>
        <v>#NUM!</v>
      </c>
    </row>
    <row r="19" spans="11:15" x14ac:dyDescent="0.25">
      <c r="K19" s="3">
        <v>14</v>
      </c>
      <c r="L19" s="1"/>
      <c r="M19" s="1"/>
      <c r="N19" s="5" t="e">
        <f t="shared" si="1"/>
        <v>#NUM!</v>
      </c>
      <c r="O19" s="5" t="e">
        <f t="shared" si="0"/>
        <v>#NUM!</v>
      </c>
    </row>
    <row r="20" spans="11:15" x14ac:dyDescent="0.25">
      <c r="K20" s="3">
        <v>15</v>
      </c>
      <c r="L20" s="1"/>
      <c r="M20" s="1"/>
      <c r="N20" s="5" t="e">
        <f t="shared" si="1"/>
        <v>#NUM!</v>
      </c>
      <c r="O20" s="5" t="e">
        <f t="shared" si="0"/>
        <v>#NUM!</v>
      </c>
    </row>
    <row r="21" spans="11:15" x14ac:dyDescent="0.25">
      <c r="K21" s="3">
        <v>16</v>
      </c>
      <c r="L21" s="1"/>
      <c r="M21" s="1"/>
      <c r="N21" s="5" t="e">
        <f t="shared" si="1"/>
        <v>#NUM!</v>
      </c>
      <c r="O21" s="5" t="e">
        <f t="shared" si="0"/>
        <v>#NUM!</v>
      </c>
    </row>
    <row r="22" spans="11:15" x14ac:dyDescent="0.25">
      <c r="K22" s="3">
        <v>17</v>
      </c>
      <c r="L22" s="1"/>
      <c r="M22" s="1"/>
      <c r="N22" s="5" t="e">
        <f t="shared" si="1"/>
        <v>#NUM!</v>
      </c>
      <c r="O22" s="5" t="e">
        <f t="shared" si="0"/>
        <v>#NUM!</v>
      </c>
    </row>
    <row r="23" spans="11:15" x14ac:dyDescent="0.25">
      <c r="K23" s="3">
        <v>18</v>
      </c>
      <c r="L23" s="1"/>
      <c r="M23" s="1"/>
      <c r="N23" s="5" t="e">
        <f t="shared" si="1"/>
        <v>#NUM!</v>
      </c>
      <c r="O23" s="5" t="e">
        <f t="shared" si="0"/>
        <v>#NUM!</v>
      </c>
    </row>
    <row r="24" spans="11:15" x14ac:dyDescent="0.25">
      <c r="K24" s="3">
        <v>19</v>
      </c>
      <c r="L24" s="1"/>
      <c r="M24" s="1"/>
      <c r="N24" s="5" t="e">
        <f>MEDIAN(L24,M24)</f>
        <v>#NUM!</v>
      </c>
      <c r="O24" s="5" t="e">
        <f t="shared" si="0"/>
        <v>#NUM!</v>
      </c>
    </row>
    <row r="25" spans="11:15" x14ac:dyDescent="0.25">
      <c r="K25" s="6"/>
      <c r="L25" s="1"/>
      <c r="M25" s="1"/>
      <c r="N25" s="5" t="e">
        <f>AVERAGE(N2:N18)</f>
        <v>#NUM!</v>
      </c>
      <c r="O25" s="5" t="e">
        <f>AVERAGE(O2:O18)</f>
        <v>#NUM!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A2EB65-45F8-49C9-991F-5AB4DD16FEF9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B5D0CD-1742-4D39-96D5-F8E24A749B28}">
  <dimension ref="J1:O43"/>
  <sheetViews>
    <sheetView workbookViewId="0">
      <selection activeCell="J1" sqref="J1:O43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>
        <v>346.1</v>
      </c>
      <c r="M3" s="16"/>
      <c r="N3" s="5"/>
      <c r="O3" s="5">
        <f>PI()*(L3/2)^2</f>
        <v>94079.083936177674</v>
      </c>
    </row>
    <row r="4" spans="10:15" x14ac:dyDescent="0.25">
      <c r="K4" t="s">
        <v>15</v>
      </c>
      <c r="L4" s="16">
        <v>210.3</v>
      </c>
      <c r="M4" s="16"/>
      <c r="N4" s="5"/>
      <c r="O4" s="5">
        <f>PI()*(L4/2)^2</f>
        <v>34735.089860250257</v>
      </c>
    </row>
    <row r="5" spans="10:15" x14ac:dyDescent="0.25">
      <c r="K5" t="s">
        <v>16</v>
      </c>
      <c r="L5" s="16">
        <f>L3-L4</f>
        <v>135.80000000000001</v>
      </c>
      <c r="M5" s="16"/>
      <c r="N5" s="5"/>
      <c r="O5" s="5">
        <f>O3-O4</f>
        <v>59343.994075927418</v>
      </c>
    </row>
    <row r="6" spans="10:15" x14ac:dyDescent="0.25">
      <c r="K6" s="3">
        <v>1</v>
      </c>
      <c r="L6">
        <v>25.61</v>
      </c>
      <c r="M6">
        <v>22.75</v>
      </c>
      <c r="N6" s="5">
        <f>MEDIAN(L9,M9)</f>
        <v>29.954999999999998</v>
      </c>
      <c r="O6" s="5">
        <f>PI()*(N6/2)^2</f>
        <v>704.73936244781112</v>
      </c>
    </row>
    <row r="7" spans="10:15" x14ac:dyDescent="0.25">
      <c r="K7" s="3">
        <v>2</v>
      </c>
      <c r="L7">
        <v>29.75</v>
      </c>
      <c r="M7">
        <v>21.26</v>
      </c>
      <c r="N7" s="5">
        <f>MEDIAN(L10,M10)</f>
        <v>24.555</v>
      </c>
      <c r="O7" s="5">
        <f t="shared" ref="O7:O22" si="0">PI()*(N7/2)^2</f>
        <v>473.55427145911875</v>
      </c>
    </row>
    <row r="8" spans="10:15" x14ac:dyDescent="0.25">
      <c r="K8" s="3">
        <v>3</v>
      </c>
      <c r="L8">
        <v>30.37</v>
      </c>
      <c r="M8">
        <v>25.03</v>
      </c>
      <c r="N8" s="5">
        <f>MEDIAN(L11,M11)</f>
        <v>20.744999999999997</v>
      </c>
      <c r="O8" s="5">
        <f t="shared" si="0"/>
        <v>338.00004624386287</v>
      </c>
    </row>
    <row r="9" spans="10:15" x14ac:dyDescent="0.25">
      <c r="K9" s="3">
        <v>4</v>
      </c>
      <c r="L9" s="1">
        <v>31.18</v>
      </c>
      <c r="M9" s="1">
        <v>28.73</v>
      </c>
      <c r="N9" s="5">
        <f>MEDIAN(L12,M12)</f>
        <v>11.855</v>
      </c>
      <c r="O9" s="5">
        <f t="shared" si="0"/>
        <v>110.38066291699488</v>
      </c>
    </row>
    <row r="10" spans="10:15" x14ac:dyDescent="0.25">
      <c r="K10" s="3">
        <v>5</v>
      </c>
      <c r="L10" s="1">
        <v>22.76</v>
      </c>
      <c r="M10" s="1">
        <v>26.35</v>
      </c>
      <c r="N10" s="5">
        <f t="shared" ref="N10:N12" si="1">MEDIAN(L13,M13)</f>
        <v>30.71</v>
      </c>
      <c r="O10" s="5">
        <f t="shared" si="0"/>
        <v>740.71222803260343</v>
      </c>
    </row>
    <row r="11" spans="10:15" x14ac:dyDescent="0.25">
      <c r="K11" s="3">
        <v>6</v>
      </c>
      <c r="L11" s="1">
        <v>26.54</v>
      </c>
      <c r="M11" s="1">
        <v>14.95</v>
      </c>
      <c r="N11" s="5">
        <f t="shared" si="1"/>
        <v>18.515000000000001</v>
      </c>
      <c r="O11" s="5">
        <f t="shared" si="0"/>
        <v>269.23859411804904</v>
      </c>
    </row>
    <row r="12" spans="10:15" x14ac:dyDescent="0.25">
      <c r="K12" s="3">
        <v>7</v>
      </c>
      <c r="L12" s="1">
        <v>13.05</v>
      </c>
      <c r="M12" s="1">
        <v>10.66</v>
      </c>
      <c r="N12" s="5">
        <f t="shared" si="1"/>
        <v>29.385000000000002</v>
      </c>
      <c r="O12" s="5">
        <f t="shared" si="0"/>
        <v>678.17421204868867</v>
      </c>
    </row>
    <row r="13" spans="10:15" x14ac:dyDescent="0.25">
      <c r="K13" s="3">
        <v>8</v>
      </c>
      <c r="L13" s="1">
        <v>26.51</v>
      </c>
      <c r="M13" s="1">
        <v>34.909999999999997</v>
      </c>
      <c r="N13" s="5">
        <f t="shared" ref="N13:N22" si="2">MEDIAN(L13,M13)</f>
        <v>30.71</v>
      </c>
      <c r="O13" s="5">
        <f t="shared" si="0"/>
        <v>740.71222803260343</v>
      </c>
    </row>
    <row r="14" spans="10:15" x14ac:dyDescent="0.25">
      <c r="K14" s="3">
        <v>9</v>
      </c>
      <c r="L14" s="1">
        <v>23.93</v>
      </c>
      <c r="M14" s="1">
        <v>13.1</v>
      </c>
      <c r="N14" s="5">
        <f t="shared" si="2"/>
        <v>18.515000000000001</v>
      </c>
      <c r="O14" s="5">
        <f t="shared" si="0"/>
        <v>269.23859411804904</v>
      </c>
    </row>
    <row r="15" spans="10:15" x14ac:dyDescent="0.25">
      <c r="K15" s="3">
        <v>10</v>
      </c>
      <c r="L15" s="1">
        <v>39.520000000000003</v>
      </c>
      <c r="M15" s="1">
        <v>19.25</v>
      </c>
      <c r="N15" s="5">
        <f t="shared" si="2"/>
        <v>29.385000000000002</v>
      </c>
      <c r="O15" s="5">
        <f t="shared" si="0"/>
        <v>678.17421204868867</v>
      </c>
    </row>
    <row r="16" spans="10:15" x14ac:dyDescent="0.25">
      <c r="K16" s="3">
        <v>11</v>
      </c>
      <c r="L16" s="1">
        <v>28.51</v>
      </c>
      <c r="M16" s="1">
        <v>21.64</v>
      </c>
      <c r="N16" s="5">
        <f t="shared" si="2"/>
        <v>25.075000000000003</v>
      </c>
      <c r="O16" s="5">
        <f t="shared" si="0"/>
        <v>493.82351310081481</v>
      </c>
    </row>
    <row r="17" spans="11:15" x14ac:dyDescent="0.25">
      <c r="K17" s="3">
        <v>12</v>
      </c>
      <c r="L17" s="1">
        <v>33.14</v>
      </c>
      <c r="M17" s="1">
        <v>21.15</v>
      </c>
      <c r="N17" s="5">
        <f t="shared" si="2"/>
        <v>27.145</v>
      </c>
      <c r="O17" s="5">
        <f t="shared" si="0"/>
        <v>578.72144173252718</v>
      </c>
    </row>
    <row r="18" spans="11:15" x14ac:dyDescent="0.25">
      <c r="K18" s="3">
        <v>13</v>
      </c>
      <c r="L18" s="1">
        <v>21.34</v>
      </c>
      <c r="M18" s="1">
        <v>20.12</v>
      </c>
      <c r="N18" s="5">
        <f t="shared" si="2"/>
        <v>20.73</v>
      </c>
      <c r="O18" s="5">
        <f t="shared" si="0"/>
        <v>337.51143041145934</v>
      </c>
    </row>
    <row r="19" spans="11:15" x14ac:dyDescent="0.25">
      <c r="K19" s="3">
        <v>14</v>
      </c>
      <c r="L19" s="1">
        <v>22.06</v>
      </c>
      <c r="M19" s="1">
        <v>10.55</v>
      </c>
      <c r="N19" s="5">
        <f t="shared" si="2"/>
        <v>16.305</v>
      </c>
      <c r="O19" s="5">
        <f t="shared" si="0"/>
        <v>208.80047756865591</v>
      </c>
    </row>
    <row r="20" spans="11:15" x14ac:dyDescent="0.25">
      <c r="K20" s="3">
        <v>15</v>
      </c>
      <c r="L20" s="1">
        <v>18.57</v>
      </c>
      <c r="M20" s="1">
        <v>17.52</v>
      </c>
      <c r="N20" s="5">
        <f t="shared" si="2"/>
        <v>18.045000000000002</v>
      </c>
      <c r="O20" s="5">
        <f t="shared" si="0"/>
        <v>255.74294039675803</v>
      </c>
    </row>
    <row r="21" spans="11:15" x14ac:dyDescent="0.25">
      <c r="K21" s="3">
        <v>16</v>
      </c>
      <c r="L21" s="1"/>
      <c r="M21" s="1"/>
      <c r="N21" s="5" t="e">
        <f t="shared" si="2"/>
        <v>#NUM!</v>
      </c>
      <c r="O21" s="5" t="e">
        <f t="shared" si="0"/>
        <v>#NUM!</v>
      </c>
    </row>
    <row r="22" spans="11:15" x14ac:dyDescent="0.25">
      <c r="K22" s="3">
        <v>17</v>
      </c>
      <c r="L22" s="1"/>
      <c r="M22" s="1"/>
      <c r="N22" s="5" t="e">
        <f t="shared" si="2"/>
        <v>#NUM!</v>
      </c>
      <c r="O22" s="5" t="e">
        <f t="shared" si="0"/>
        <v>#NUM!</v>
      </c>
    </row>
    <row r="23" spans="11:15" x14ac:dyDescent="0.25">
      <c r="K23" s="6"/>
      <c r="L23" s="1"/>
      <c r="M23" s="1"/>
      <c r="N23" s="5" t="e">
        <f>AVERAGE(N6:N22)</f>
        <v>#NUM!</v>
      </c>
      <c r="O23" s="5" t="e">
        <f>AVERAGE(O6:O22)</f>
        <v>#NUM!</v>
      </c>
    </row>
    <row r="24" spans="11:15" x14ac:dyDescent="0.25">
      <c r="K24" s="2">
        <v>1</v>
      </c>
      <c r="L24" s="1">
        <v>22.92</v>
      </c>
      <c r="M24" s="1">
        <v>31.04</v>
      </c>
      <c r="N24" s="5">
        <f t="shared" ref="N24:N42" si="3">MEDIAN(L24,M24)</f>
        <v>26.98</v>
      </c>
      <c r="O24" s="5">
        <f>PI()*(N24/2)^2</f>
        <v>571.70734525953594</v>
      </c>
    </row>
    <row r="25" spans="11:15" x14ac:dyDescent="0.25">
      <c r="K25" s="2">
        <v>2</v>
      </c>
      <c r="L25" s="1">
        <v>20.96</v>
      </c>
      <c r="M25" s="1">
        <v>19.79</v>
      </c>
      <c r="N25" s="5">
        <f t="shared" si="3"/>
        <v>20.375</v>
      </c>
      <c r="O25" s="5">
        <f t="shared" ref="O25:O42" si="4">PI()*(N25/2)^2</f>
        <v>326.05068442666879</v>
      </c>
    </row>
    <row r="26" spans="11:15" x14ac:dyDescent="0.25">
      <c r="K26" s="2">
        <v>3</v>
      </c>
      <c r="L26" s="1">
        <v>47.05</v>
      </c>
      <c r="M26" s="1">
        <v>30.64</v>
      </c>
      <c r="N26" s="5">
        <f t="shared" si="3"/>
        <v>38.844999999999999</v>
      </c>
      <c r="O26" s="5">
        <f t="shared" si="4"/>
        <v>1185.1140119229194</v>
      </c>
    </row>
    <row r="27" spans="11:15" x14ac:dyDescent="0.25">
      <c r="K27" s="2">
        <v>4</v>
      </c>
      <c r="L27" s="1">
        <v>10.78</v>
      </c>
      <c r="M27" s="1">
        <v>15.14</v>
      </c>
      <c r="N27" s="5">
        <f t="shared" si="3"/>
        <v>12.96</v>
      </c>
      <c r="O27" s="5">
        <f t="shared" si="4"/>
        <v>131.91673216129686</v>
      </c>
    </row>
    <row r="28" spans="11:15" x14ac:dyDescent="0.25">
      <c r="K28" s="2">
        <v>5</v>
      </c>
      <c r="L28" s="1">
        <v>14.51</v>
      </c>
      <c r="M28" s="1">
        <v>15.34</v>
      </c>
      <c r="N28" s="5">
        <f t="shared" si="3"/>
        <v>14.925000000000001</v>
      </c>
      <c r="O28" s="5">
        <f t="shared" si="4"/>
        <v>174.95185876145072</v>
      </c>
    </row>
    <row r="29" spans="11:15" x14ac:dyDescent="0.25">
      <c r="K29" s="2">
        <v>6</v>
      </c>
      <c r="L29" s="1">
        <v>34.64</v>
      </c>
      <c r="M29" s="1">
        <v>29.55</v>
      </c>
      <c r="N29" s="5">
        <f t="shared" si="3"/>
        <v>32.094999999999999</v>
      </c>
      <c r="O29" s="5">
        <f t="shared" si="4"/>
        <v>809.03002837086819</v>
      </c>
    </row>
    <row r="30" spans="11:15" x14ac:dyDescent="0.25">
      <c r="K30" s="2">
        <v>7</v>
      </c>
      <c r="L30" s="1">
        <v>32.54</v>
      </c>
      <c r="M30" s="1">
        <v>18.059999999999999</v>
      </c>
      <c r="N30" s="5">
        <f t="shared" si="3"/>
        <v>25.299999999999997</v>
      </c>
      <c r="O30" s="5">
        <f t="shared" si="4"/>
        <v>502.72551040907251</v>
      </c>
    </row>
    <row r="31" spans="11:15" x14ac:dyDescent="0.25">
      <c r="K31" s="2">
        <v>8</v>
      </c>
      <c r="L31" s="1">
        <v>57.3</v>
      </c>
      <c r="M31" s="1">
        <v>43.82</v>
      </c>
      <c r="N31" s="5">
        <f t="shared" si="3"/>
        <v>50.56</v>
      </c>
      <c r="O31" s="5">
        <f t="shared" si="4"/>
        <v>2007.7240065079195</v>
      </c>
    </row>
    <row r="32" spans="11:15" x14ac:dyDescent="0.25">
      <c r="K32" s="2">
        <v>9</v>
      </c>
      <c r="L32" s="1"/>
      <c r="M32" s="1"/>
      <c r="N32" s="5" t="e">
        <f t="shared" si="3"/>
        <v>#NUM!</v>
      </c>
      <c r="O32" s="5" t="e">
        <f t="shared" si="4"/>
        <v>#NUM!</v>
      </c>
    </row>
    <row r="33" spans="11:15" x14ac:dyDescent="0.25">
      <c r="K33" s="2">
        <v>10</v>
      </c>
      <c r="L33" s="1"/>
      <c r="M33" s="1"/>
      <c r="N33" s="5" t="e">
        <f t="shared" si="3"/>
        <v>#NUM!</v>
      </c>
      <c r="O33" s="5" t="e">
        <f t="shared" si="4"/>
        <v>#NUM!</v>
      </c>
    </row>
    <row r="34" spans="11:15" x14ac:dyDescent="0.25">
      <c r="K34" s="2">
        <v>11</v>
      </c>
      <c r="L34" s="1"/>
      <c r="M34" s="1"/>
      <c r="N34" s="5" t="e">
        <f t="shared" si="3"/>
        <v>#NUM!</v>
      </c>
      <c r="O34" s="5" t="e">
        <f t="shared" si="4"/>
        <v>#NUM!</v>
      </c>
    </row>
    <row r="35" spans="11:15" x14ac:dyDescent="0.25">
      <c r="K35" s="2">
        <v>12</v>
      </c>
      <c r="L35" s="1"/>
      <c r="M35" s="1"/>
      <c r="N35" s="5" t="e">
        <f>MEDIAN(L35,M35)</f>
        <v>#NUM!</v>
      </c>
      <c r="O35" s="5" t="e">
        <f t="shared" si="4"/>
        <v>#NUM!</v>
      </c>
    </row>
    <row r="36" spans="11:15" x14ac:dyDescent="0.25">
      <c r="K36" s="2">
        <v>13</v>
      </c>
      <c r="L36" s="1"/>
      <c r="M36" s="1"/>
      <c r="N36" s="5" t="e">
        <f t="shared" si="3"/>
        <v>#NUM!</v>
      </c>
      <c r="O36" s="5" t="e">
        <f t="shared" si="4"/>
        <v>#NUM!</v>
      </c>
    </row>
    <row r="37" spans="11:15" x14ac:dyDescent="0.25">
      <c r="K37" s="2">
        <v>14</v>
      </c>
      <c r="L37" s="1"/>
      <c r="M37" s="1"/>
      <c r="N37" s="5" t="e">
        <f t="shared" si="3"/>
        <v>#NUM!</v>
      </c>
      <c r="O37" s="5" t="e">
        <f t="shared" si="4"/>
        <v>#NUM!</v>
      </c>
    </row>
    <row r="38" spans="11:15" x14ac:dyDescent="0.25">
      <c r="K38" s="2">
        <v>15</v>
      </c>
      <c r="L38" s="1"/>
      <c r="M38" s="1"/>
      <c r="N38" s="5" t="e">
        <f t="shared" si="3"/>
        <v>#NUM!</v>
      </c>
      <c r="O38" s="5" t="e">
        <f t="shared" si="4"/>
        <v>#NUM!</v>
      </c>
    </row>
    <row r="39" spans="11:15" x14ac:dyDescent="0.25">
      <c r="K39" s="2">
        <v>16</v>
      </c>
      <c r="L39" s="1"/>
      <c r="M39" s="1"/>
      <c r="N39" s="5" t="e">
        <f t="shared" si="3"/>
        <v>#NUM!</v>
      </c>
      <c r="O39" s="5" t="e">
        <f t="shared" si="4"/>
        <v>#NUM!</v>
      </c>
    </row>
    <row r="40" spans="11:15" x14ac:dyDescent="0.25">
      <c r="K40" s="2">
        <v>17</v>
      </c>
      <c r="L40" s="1"/>
      <c r="M40" s="1"/>
      <c r="N40" s="5" t="e">
        <f t="shared" si="3"/>
        <v>#NUM!</v>
      </c>
      <c r="O40" s="5" t="e">
        <f t="shared" si="4"/>
        <v>#NUM!</v>
      </c>
    </row>
    <row r="41" spans="11:15" x14ac:dyDescent="0.25">
      <c r="K41" s="2">
        <v>18</v>
      </c>
      <c r="L41" s="1"/>
      <c r="M41" s="1"/>
      <c r="N41" s="5" t="e">
        <f t="shared" si="3"/>
        <v>#NUM!</v>
      </c>
      <c r="O41" s="5" t="e">
        <f t="shared" si="4"/>
        <v>#NUM!</v>
      </c>
    </row>
    <row r="42" spans="11:15" x14ac:dyDescent="0.25">
      <c r="K42" s="2">
        <v>19</v>
      </c>
      <c r="L42" s="1"/>
      <c r="M42" s="1"/>
      <c r="N42" s="5" t="e">
        <f t="shared" si="3"/>
        <v>#NUM!</v>
      </c>
      <c r="O42" s="5" t="e">
        <f t="shared" si="4"/>
        <v>#NUM!</v>
      </c>
    </row>
    <row r="43" spans="11:15" x14ac:dyDescent="0.25">
      <c r="K43" s="7"/>
      <c r="N43" s="5" t="e">
        <f>AVERAGE(N27:N42)</f>
        <v>#NUM!</v>
      </c>
      <c r="O43" s="5" t="e">
        <f>AVERAGE(O27:O42)</f>
        <v>#NUM!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0033B4-7C11-4868-B117-CA8DC766DCBF}">
  <dimension ref="N1:S26"/>
  <sheetViews>
    <sheetView topLeftCell="A4" zoomScale="92" workbookViewId="0">
      <selection activeCell="Q6" sqref="Q6:Q25"/>
    </sheetView>
  </sheetViews>
  <sheetFormatPr defaultRowHeight="15" x14ac:dyDescent="0.25"/>
  <sheetData>
    <row r="1" spans="14:19" x14ac:dyDescent="0.25">
      <c r="N1" s="4" t="s">
        <v>8</v>
      </c>
      <c r="O1" t="s">
        <v>9</v>
      </c>
    </row>
    <row r="2" spans="14:19" x14ac:dyDescent="0.25">
      <c r="P2" t="s">
        <v>10</v>
      </c>
      <c r="Q2" t="s">
        <v>11</v>
      </c>
      <c r="R2" t="s">
        <v>12</v>
      </c>
      <c r="S2" t="s">
        <v>13</v>
      </c>
    </row>
    <row r="3" spans="14:19" x14ac:dyDescent="0.25">
      <c r="O3" t="s">
        <v>14</v>
      </c>
      <c r="P3" s="16"/>
      <c r="Q3" s="16"/>
      <c r="R3" s="5"/>
      <c r="S3" s="5">
        <f>PI()*(P3/2)^2</f>
        <v>0</v>
      </c>
    </row>
    <row r="4" spans="14:19" x14ac:dyDescent="0.25">
      <c r="O4" t="s">
        <v>15</v>
      </c>
      <c r="P4" s="16"/>
      <c r="Q4" s="16"/>
      <c r="R4" s="5"/>
      <c r="S4" s="5">
        <f>PI()*(P4/2)^2</f>
        <v>0</v>
      </c>
    </row>
    <row r="5" spans="14:19" x14ac:dyDescent="0.25">
      <c r="O5" t="s">
        <v>16</v>
      </c>
      <c r="P5" s="16"/>
      <c r="Q5" s="16"/>
      <c r="R5" s="5"/>
      <c r="S5" s="5">
        <f>S3-S4</f>
        <v>0</v>
      </c>
    </row>
    <row r="6" spans="14:19" x14ac:dyDescent="0.25">
      <c r="O6" s="3">
        <v>1</v>
      </c>
      <c r="P6">
        <v>34.9</v>
      </c>
      <c r="Q6">
        <v>40.700000000000003</v>
      </c>
      <c r="R6" s="5">
        <f>MEDIAN(P6,Q6)</f>
        <v>37.799999999999997</v>
      </c>
      <c r="S6" s="5">
        <f>PI()*(R6/2)^2</f>
        <v>1122.2083117888099</v>
      </c>
    </row>
    <row r="7" spans="14:19" x14ac:dyDescent="0.25">
      <c r="O7" s="3">
        <v>2</v>
      </c>
      <c r="P7">
        <v>19</v>
      </c>
      <c r="Q7">
        <v>42.4</v>
      </c>
      <c r="R7" s="5">
        <f>MEDIAN(P7,Q7)</f>
        <v>30.7</v>
      </c>
      <c r="S7" s="5">
        <f t="shared" ref="S7:S25" si="0">PI()*(R7/2)^2</f>
        <v>740.22991502046102</v>
      </c>
    </row>
    <row r="8" spans="14:19" x14ac:dyDescent="0.25">
      <c r="O8" s="3">
        <v>3</v>
      </c>
      <c r="P8">
        <v>21.1</v>
      </c>
      <c r="Q8">
        <v>30</v>
      </c>
      <c r="R8" s="5">
        <f>MEDIAN(P8,Q8)</f>
        <v>25.55</v>
      </c>
      <c r="S8" s="5">
        <f t="shared" si="0"/>
        <v>512.7098845612627</v>
      </c>
    </row>
    <row r="9" spans="14:19" x14ac:dyDescent="0.25">
      <c r="O9" s="3">
        <v>4</v>
      </c>
      <c r="P9" s="1">
        <v>15</v>
      </c>
      <c r="Q9" s="1">
        <v>16.100000000000001</v>
      </c>
      <c r="R9" s="5">
        <f t="shared" ref="R9:R25" si="1">MEDIAN(P9,Q9)</f>
        <v>15.55</v>
      </c>
      <c r="S9" s="5">
        <f t="shared" si="0"/>
        <v>189.9112394049115</v>
      </c>
    </row>
    <row r="10" spans="14:19" x14ac:dyDescent="0.25">
      <c r="O10" s="3">
        <v>5</v>
      </c>
      <c r="P10" s="1">
        <v>44.1</v>
      </c>
      <c r="Q10" s="1">
        <v>44.1</v>
      </c>
      <c r="R10" s="5">
        <f t="shared" si="1"/>
        <v>44.1</v>
      </c>
      <c r="S10" s="5">
        <f t="shared" si="0"/>
        <v>1527.4502021569915</v>
      </c>
    </row>
    <row r="11" spans="14:19" x14ac:dyDescent="0.25">
      <c r="O11" s="3">
        <v>6</v>
      </c>
      <c r="P11" s="1">
        <v>32.799999999999997</v>
      </c>
      <c r="Q11" s="1">
        <v>36.4</v>
      </c>
      <c r="R11" s="5">
        <f t="shared" si="1"/>
        <v>34.599999999999994</v>
      </c>
      <c r="S11" s="5">
        <f t="shared" si="0"/>
        <v>940.24726529288887</v>
      </c>
    </row>
    <row r="12" spans="14:19" x14ac:dyDescent="0.25">
      <c r="O12" s="3">
        <v>7</v>
      </c>
      <c r="P12" s="1">
        <v>51.4</v>
      </c>
      <c r="Q12" s="1">
        <v>30.1</v>
      </c>
      <c r="R12" s="5">
        <f t="shared" si="1"/>
        <v>40.75</v>
      </c>
      <c r="S12" s="5">
        <f t="shared" si="0"/>
        <v>1304.2027377066752</v>
      </c>
    </row>
    <row r="13" spans="14:19" x14ac:dyDescent="0.25">
      <c r="O13" s="3">
        <v>8</v>
      </c>
      <c r="P13" s="1">
        <v>25.6</v>
      </c>
      <c r="Q13" s="1">
        <v>19.899999999999999</v>
      </c>
      <c r="R13" s="5">
        <f t="shared" si="1"/>
        <v>22.75</v>
      </c>
      <c r="S13" s="5">
        <f t="shared" si="0"/>
        <v>406.4926369433918</v>
      </c>
    </row>
    <row r="14" spans="14:19" x14ac:dyDescent="0.25">
      <c r="O14" s="3">
        <v>9</v>
      </c>
      <c r="P14" s="1">
        <v>43.6</v>
      </c>
      <c r="Q14" s="1">
        <v>28</v>
      </c>
      <c r="R14" s="5">
        <f t="shared" si="1"/>
        <v>35.799999999999997</v>
      </c>
      <c r="S14" s="5">
        <f t="shared" si="0"/>
        <v>1006.5977021367055</v>
      </c>
    </row>
    <row r="15" spans="14:19" x14ac:dyDescent="0.25">
      <c r="O15" s="3">
        <v>10</v>
      </c>
      <c r="P15" s="1">
        <v>45.3</v>
      </c>
      <c r="Q15" s="1">
        <v>12.9</v>
      </c>
      <c r="R15" s="5">
        <f t="shared" si="1"/>
        <v>29.1</v>
      </c>
      <c r="S15" s="5">
        <f t="shared" si="0"/>
        <v>665.08301874659321</v>
      </c>
    </row>
    <row r="16" spans="14:19" x14ac:dyDescent="0.25">
      <c r="O16" s="3">
        <v>11</v>
      </c>
      <c r="P16" s="1">
        <v>72.900000000000006</v>
      </c>
      <c r="Q16" s="1">
        <v>24.6</v>
      </c>
      <c r="R16" s="5">
        <f t="shared" si="1"/>
        <v>48.75</v>
      </c>
      <c r="S16" s="5">
        <f t="shared" si="0"/>
        <v>1866.5478226992482</v>
      </c>
    </row>
    <row r="17" spans="15:19" x14ac:dyDescent="0.25">
      <c r="O17" s="3">
        <v>12</v>
      </c>
      <c r="P17" s="1">
        <v>20.5</v>
      </c>
      <c r="Q17" s="1">
        <v>17.7</v>
      </c>
      <c r="R17" s="5">
        <f t="shared" si="1"/>
        <v>19.100000000000001</v>
      </c>
      <c r="S17" s="5">
        <f t="shared" si="0"/>
        <v>286.52110398902317</v>
      </c>
    </row>
    <row r="18" spans="15:19" x14ac:dyDescent="0.25">
      <c r="O18" s="3">
        <v>13</v>
      </c>
      <c r="P18" s="1">
        <v>30.1</v>
      </c>
      <c r="Q18" s="1">
        <v>21.4</v>
      </c>
      <c r="R18" s="5">
        <f t="shared" si="1"/>
        <v>25.75</v>
      </c>
      <c r="S18" s="5">
        <f t="shared" si="0"/>
        <v>520.76806971772055</v>
      </c>
    </row>
    <row r="19" spans="15:19" x14ac:dyDescent="0.25">
      <c r="O19" s="3">
        <v>14</v>
      </c>
      <c r="P19" s="1">
        <v>28.5</v>
      </c>
      <c r="Q19" s="1">
        <v>20.9</v>
      </c>
      <c r="R19" s="5">
        <f t="shared" si="1"/>
        <v>24.7</v>
      </c>
      <c r="S19" s="5">
        <f t="shared" si="0"/>
        <v>479.16356550714914</v>
      </c>
    </row>
    <row r="20" spans="15:19" x14ac:dyDescent="0.25">
      <c r="O20" s="3">
        <v>15</v>
      </c>
      <c r="P20" s="1">
        <v>40.6</v>
      </c>
      <c r="Q20" s="1">
        <v>28.4</v>
      </c>
      <c r="R20" s="5">
        <f t="shared" si="1"/>
        <v>34.5</v>
      </c>
      <c r="S20" s="5">
        <f t="shared" si="0"/>
        <v>934.82016398381279</v>
      </c>
    </row>
    <row r="21" spans="15:19" x14ac:dyDescent="0.25">
      <c r="O21" s="3">
        <v>16</v>
      </c>
      <c r="P21" s="1">
        <v>19.2</v>
      </c>
      <c r="Q21" s="1">
        <v>27.2</v>
      </c>
      <c r="R21" s="5">
        <f t="shared" si="1"/>
        <v>23.2</v>
      </c>
      <c r="S21" s="5">
        <f t="shared" si="0"/>
        <v>422.73270746704259</v>
      </c>
    </row>
    <row r="22" spans="15:19" x14ac:dyDescent="0.25">
      <c r="O22" s="3">
        <v>17</v>
      </c>
      <c r="P22" s="1">
        <v>45.5</v>
      </c>
      <c r="Q22" s="1">
        <v>24.8</v>
      </c>
      <c r="R22" s="5">
        <f t="shared" si="1"/>
        <v>35.15</v>
      </c>
      <c r="S22" s="5">
        <f t="shared" si="0"/>
        <v>970.37710233622363</v>
      </c>
    </row>
    <row r="23" spans="15:19" x14ac:dyDescent="0.25">
      <c r="O23" s="3">
        <v>18</v>
      </c>
      <c r="P23" s="1">
        <v>38</v>
      </c>
      <c r="Q23" s="1">
        <v>28</v>
      </c>
      <c r="R23" s="5">
        <f t="shared" si="1"/>
        <v>33</v>
      </c>
      <c r="S23" s="5">
        <f t="shared" si="0"/>
        <v>855.2985999398212</v>
      </c>
    </row>
    <row r="24" spans="15:19" x14ac:dyDescent="0.25">
      <c r="O24" s="3">
        <v>19</v>
      </c>
      <c r="P24" s="1">
        <v>24.4</v>
      </c>
      <c r="Q24" s="1">
        <v>13.5</v>
      </c>
      <c r="R24" s="5">
        <f t="shared" si="1"/>
        <v>18.95</v>
      </c>
      <c r="S24" s="5">
        <f t="shared" si="0"/>
        <v>282.03844397143212</v>
      </c>
    </row>
    <row r="25" spans="15:19" x14ac:dyDescent="0.25">
      <c r="O25" s="3">
        <v>20</v>
      </c>
      <c r="P25" s="1">
        <v>32.1</v>
      </c>
      <c r="Q25" s="1">
        <v>13.6</v>
      </c>
      <c r="R25" s="5">
        <f t="shared" si="1"/>
        <v>22.85</v>
      </c>
      <c r="S25" s="5">
        <f t="shared" si="0"/>
        <v>410.07405256848426</v>
      </c>
    </row>
    <row r="26" spans="15:19" x14ac:dyDescent="0.25">
      <c r="O26" s="6"/>
      <c r="P26" s="1"/>
      <c r="Q26" s="1"/>
      <c r="R26" s="5">
        <f>AVERAGE(R2:R21)</f>
        <v>30.793749999999999</v>
      </c>
      <c r="S26" s="5">
        <f>AVERAGE(S2:S21)</f>
        <v>680.29928142750998</v>
      </c>
    </row>
  </sheetData>
  <mergeCells count="3">
    <mergeCell ref="P3:Q3"/>
    <mergeCell ref="P4:Q4"/>
    <mergeCell ref="P5:Q5"/>
  </mergeCell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956F40-7D6E-4990-8AAC-B795D0A98EB0}">
  <dimension ref="K1:P25"/>
  <sheetViews>
    <sheetView workbookViewId="0">
      <selection activeCell="K1" sqref="K1:P25"/>
    </sheetView>
  </sheetViews>
  <sheetFormatPr defaultRowHeight="15" x14ac:dyDescent="0.25"/>
  <sheetData>
    <row r="1" spans="11:16" x14ac:dyDescent="0.25">
      <c r="K1" s="4" t="s">
        <v>8</v>
      </c>
      <c r="L1" t="s">
        <v>9</v>
      </c>
    </row>
    <row r="2" spans="11:16" x14ac:dyDescent="0.25">
      <c r="M2" t="s">
        <v>10</v>
      </c>
      <c r="N2" t="s">
        <v>11</v>
      </c>
      <c r="O2" t="s">
        <v>12</v>
      </c>
      <c r="P2" t="s">
        <v>13</v>
      </c>
    </row>
    <row r="3" spans="11:16" x14ac:dyDescent="0.25">
      <c r="L3" t="s">
        <v>14</v>
      </c>
      <c r="M3" s="16"/>
      <c r="N3" s="16"/>
      <c r="O3" s="5"/>
      <c r="P3" s="5">
        <f>PI()*(M3/2)^2</f>
        <v>0</v>
      </c>
    </row>
    <row r="4" spans="11:16" x14ac:dyDescent="0.25">
      <c r="L4" t="s">
        <v>15</v>
      </c>
      <c r="M4" s="16"/>
      <c r="N4" s="16"/>
      <c r="O4" s="5"/>
      <c r="P4" s="5">
        <f>PI()*(M4/2)^2</f>
        <v>0</v>
      </c>
    </row>
    <row r="5" spans="11:16" x14ac:dyDescent="0.25">
      <c r="L5" t="s">
        <v>16</v>
      </c>
      <c r="M5" s="16"/>
      <c r="N5" s="16"/>
      <c r="O5" s="5"/>
      <c r="P5" s="5">
        <f>P3-P4</f>
        <v>0</v>
      </c>
    </row>
    <row r="6" spans="11:16" x14ac:dyDescent="0.25">
      <c r="L6" s="3">
        <v>1</v>
      </c>
      <c r="M6">
        <v>34.200000000000003</v>
      </c>
      <c r="N6">
        <v>25.7</v>
      </c>
      <c r="O6" s="5">
        <f>MEDIAN(M6,N6)</f>
        <v>29.950000000000003</v>
      </c>
      <c r="P6" s="5">
        <f>PI()*(O6/2)^2</f>
        <v>704.50411606291971</v>
      </c>
    </row>
    <row r="7" spans="11:16" x14ac:dyDescent="0.25">
      <c r="L7" s="3">
        <v>2</v>
      </c>
      <c r="M7">
        <v>32</v>
      </c>
      <c r="N7">
        <v>28.3</v>
      </c>
      <c r="O7" s="5">
        <f>MEDIAN(M7,N7)</f>
        <v>30.15</v>
      </c>
      <c r="P7" s="5">
        <f t="shared" ref="P7:P24" si="0">PI()*(O7/2)^2</f>
        <v>713.94460198695685</v>
      </c>
    </row>
    <row r="8" spans="11:16" x14ac:dyDescent="0.25">
      <c r="L8" s="3">
        <v>3</v>
      </c>
      <c r="M8">
        <v>59.1</v>
      </c>
      <c r="N8">
        <v>40.9</v>
      </c>
      <c r="O8" s="5">
        <f>MEDIAN(M8,N8)</f>
        <v>50</v>
      </c>
      <c r="P8" s="5">
        <f t="shared" si="0"/>
        <v>1963.4954084936207</v>
      </c>
    </row>
    <row r="9" spans="11:16" x14ac:dyDescent="0.25">
      <c r="L9" s="3">
        <v>4</v>
      </c>
      <c r="M9" s="1">
        <v>49.1</v>
      </c>
      <c r="N9" s="1">
        <v>25.6</v>
      </c>
      <c r="O9" s="5">
        <f t="shared" ref="O9:O24" si="1">MEDIAN(M9,N9)</f>
        <v>37.35</v>
      </c>
      <c r="P9" s="5">
        <f t="shared" si="0"/>
        <v>1095.6481093981167</v>
      </c>
    </row>
    <row r="10" spans="11:16" x14ac:dyDescent="0.25">
      <c r="L10" s="3">
        <v>5</v>
      </c>
      <c r="M10" s="1">
        <v>29.2</v>
      </c>
      <c r="N10" s="1">
        <v>14.6</v>
      </c>
      <c r="O10" s="5">
        <f t="shared" si="1"/>
        <v>21.9</v>
      </c>
      <c r="P10" s="5">
        <f t="shared" si="0"/>
        <v>376.68481314705014</v>
      </c>
    </row>
    <row r="11" spans="11:16" x14ac:dyDescent="0.25">
      <c r="L11" s="3">
        <v>6</v>
      </c>
      <c r="M11" s="1">
        <v>33.700000000000003</v>
      </c>
      <c r="N11" s="1">
        <v>17.7</v>
      </c>
      <c r="O11" s="5">
        <f t="shared" si="1"/>
        <v>25.700000000000003</v>
      </c>
      <c r="P11" s="5">
        <f t="shared" si="0"/>
        <v>518.74763294238073</v>
      </c>
    </row>
    <row r="12" spans="11:16" x14ac:dyDescent="0.25">
      <c r="L12" s="3">
        <v>7</v>
      </c>
      <c r="M12" s="1">
        <v>35.1</v>
      </c>
      <c r="N12" s="1">
        <v>23.8</v>
      </c>
      <c r="O12" s="5">
        <f t="shared" si="1"/>
        <v>29.450000000000003</v>
      </c>
      <c r="P12" s="5">
        <f t="shared" si="0"/>
        <v>681.17779061001545</v>
      </c>
    </row>
    <row r="13" spans="11:16" x14ac:dyDescent="0.25">
      <c r="L13" s="3">
        <v>8</v>
      </c>
      <c r="M13" s="1">
        <v>20.7</v>
      </c>
      <c r="N13" s="1">
        <v>25.8</v>
      </c>
      <c r="O13" s="5">
        <f t="shared" si="1"/>
        <v>23.25</v>
      </c>
      <c r="P13" s="5">
        <f t="shared" si="0"/>
        <v>424.55679470153314</v>
      </c>
    </row>
    <row r="14" spans="11:16" x14ac:dyDescent="0.25">
      <c r="L14" s="3">
        <v>9</v>
      </c>
      <c r="M14" s="1">
        <v>22.4</v>
      </c>
      <c r="N14" s="1">
        <v>21.1</v>
      </c>
      <c r="O14" s="5">
        <f t="shared" si="1"/>
        <v>21.75</v>
      </c>
      <c r="P14" s="5">
        <f t="shared" si="0"/>
        <v>371.54241867220537</v>
      </c>
    </row>
    <row r="15" spans="11:16" x14ac:dyDescent="0.25">
      <c r="L15" s="3">
        <v>10</v>
      </c>
      <c r="M15" s="1">
        <v>25</v>
      </c>
      <c r="N15" s="1">
        <v>32.200000000000003</v>
      </c>
      <c r="O15" s="5">
        <f t="shared" si="1"/>
        <v>28.6</v>
      </c>
      <c r="P15" s="5">
        <f t="shared" si="0"/>
        <v>642.42428173257679</v>
      </c>
    </row>
    <row r="16" spans="11:16" x14ac:dyDescent="0.25">
      <c r="L16" s="3">
        <v>11</v>
      </c>
      <c r="M16" s="1">
        <v>19.3</v>
      </c>
      <c r="N16" s="1">
        <v>14.9</v>
      </c>
      <c r="O16" s="5">
        <f t="shared" si="1"/>
        <v>17.100000000000001</v>
      </c>
      <c r="P16" s="5">
        <f t="shared" si="0"/>
        <v>229.65827695904787</v>
      </c>
    </row>
    <row r="17" spans="12:16" x14ac:dyDescent="0.25">
      <c r="L17" s="3">
        <v>12</v>
      </c>
      <c r="M17" s="1">
        <v>20.9</v>
      </c>
      <c r="N17" s="1">
        <v>11.7</v>
      </c>
      <c r="O17" s="5">
        <f t="shared" si="1"/>
        <v>16.299999999999997</v>
      </c>
      <c r="P17" s="5">
        <f t="shared" si="0"/>
        <v>208.67243803306795</v>
      </c>
    </row>
    <row r="18" spans="12:16" x14ac:dyDescent="0.25">
      <c r="L18" s="3">
        <v>13</v>
      </c>
      <c r="M18" s="1">
        <v>30.1</v>
      </c>
      <c r="N18" s="1">
        <v>27.7</v>
      </c>
      <c r="O18" s="5">
        <f t="shared" si="1"/>
        <v>28.9</v>
      </c>
      <c r="P18" s="5">
        <f t="shared" si="0"/>
        <v>655.97240005118272</v>
      </c>
    </row>
    <row r="19" spans="12:16" x14ac:dyDescent="0.25">
      <c r="L19" s="3">
        <v>14</v>
      </c>
      <c r="M19" s="1"/>
      <c r="N19" s="1"/>
      <c r="O19" s="5" t="e">
        <f t="shared" si="1"/>
        <v>#NUM!</v>
      </c>
      <c r="P19" s="5" t="e">
        <f t="shared" si="0"/>
        <v>#NUM!</v>
      </c>
    </row>
    <row r="20" spans="12:16" x14ac:dyDescent="0.25">
      <c r="L20" s="3">
        <v>15</v>
      </c>
      <c r="M20" s="1"/>
      <c r="N20" s="1"/>
      <c r="O20" s="5" t="e">
        <f t="shared" si="1"/>
        <v>#NUM!</v>
      </c>
      <c r="P20" s="5" t="e">
        <f t="shared" si="0"/>
        <v>#NUM!</v>
      </c>
    </row>
    <row r="21" spans="12:16" x14ac:dyDescent="0.25">
      <c r="L21" s="3">
        <v>16</v>
      </c>
      <c r="M21" s="1"/>
      <c r="N21" s="1"/>
      <c r="O21" s="5" t="e">
        <f t="shared" si="1"/>
        <v>#NUM!</v>
      </c>
      <c r="P21" s="5" t="e">
        <f t="shared" si="0"/>
        <v>#NUM!</v>
      </c>
    </row>
    <row r="22" spans="12:16" x14ac:dyDescent="0.25">
      <c r="L22" s="3">
        <v>17</v>
      </c>
      <c r="M22" s="1"/>
      <c r="N22" s="1"/>
      <c r="O22" s="5" t="e">
        <f t="shared" si="1"/>
        <v>#NUM!</v>
      </c>
      <c r="P22" s="5" t="e">
        <f t="shared" si="0"/>
        <v>#NUM!</v>
      </c>
    </row>
    <row r="23" spans="12:16" x14ac:dyDescent="0.25">
      <c r="L23" s="3">
        <v>18</v>
      </c>
      <c r="M23" s="1"/>
      <c r="N23" s="1"/>
      <c r="O23" s="5" t="e">
        <f t="shared" si="1"/>
        <v>#NUM!</v>
      </c>
      <c r="P23" s="5" t="e">
        <f t="shared" si="0"/>
        <v>#NUM!</v>
      </c>
    </row>
    <row r="24" spans="12:16" x14ac:dyDescent="0.25">
      <c r="L24" s="3">
        <v>19</v>
      </c>
      <c r="M24" s="1"/>
      <c r="N24" s="1"/>
      <c r="O24" s="5" t="e">
        <f t="shared" si="1"/>
        <v>#NUM!</v>
      </c>
      <c r="P24" s="5" t="e">
        <f t="shared" si="0"/>
        <v>#NUM!</v>
      </c>
    </row>
    <row r="25" spans="12:16" x14ac:dyDescent="0.25">
      <c r="L25" s="6"/>
      <c r="M25" s="1"/>
      <c r="N25" s="1"/>
      <c r="O25" s="5">
        <f>AVERAGE(O2:O18)</f>
        <v>27.723076923076924</v>
      </c>
      <c r="P25" s="5">
        <f>AVERAGE(P2:P18)</f>
        <v>536.68931767441711</v>
      </c>
    </row>
  </sheetData>
  <mergeCells count="3">
    <mergeCell ref="M3:N3"/>
    <mergeCell ref="M4:N4"/>
    <mergeCell ref="M5:N5"/>
  </mergeCells>
  <pageMargins left="0.7" right="0.7" top="0.75" bottom="0.75" header="0.3" footer="0.3"/>
  <ignoredErrors>
    <ignoredError sqref="P20" evalError="1"/>
  </ignoredErrors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2CC539-E511-4DFF-BA0C-8C35FE9D7ABA}">
  <dimension ref="K1:P25"/>
  <sheetViews>
    <sheetView workbookViewId="0">
      <selection activeCell="K1" sqref="K1:P25"/>
    </sheetView>
  </sheetViews>
  <sheetFormatPr defaultRowHeight="15" x14ac:dyDescent="0.25"/>
  <sheetData>
    <row r="1" spans="11:16" x14ac:dyDescent="0.25">
      <c r="K1" s="4" t="s">
        <v>8</v>
      </c>
      <c r="L1" t="s">
        <v>9</v>
      </c>
    </row>
    <row r="2" spans="11:16" x14ac:dyDescent="0.25">
      <c r="M2" t="s">
        <v>10</v>
      </c>
      <c r="N2" t="s">
        <v>11</v>
      </c>
      <c r="O2" t="s">
        <v>12</v>
      </c>
      <c r="P2" t="s">
        <v>13</v>
      </c>
    </row>
    <row r="3" spans="11:16" x14ac:dyDescent="0.25">
      <c r="L3" t="s">
        <v>14</v>
      </c>
      <c r="M3" s="16"/>
      <c r="N3" s="16"/>
      <c r="O3" s="5"/>
      <c r="P3" s="5">
        <f>PI()*(M3/2)^2</f>
        <v>0</v>
      </c>
    </row>
    <row r="4" spans="11:16" x14ac:dyDescent="0.25">
      <c r="L4" t="s">
        <v>15</v>
      </c>
      <c r="M4" s="16"/>
      <c r="N4" s="16"/>
      <c r="O4" s="5"/>
      <c r="P4" s="5">
        <f>PI()*(M4/2)^2</f>
        <v>0</v>
      </c>
    </row>
    <row r="5" spans="11:16" x14ac:dyDescent="0.25">
      <c r="L5" t="s">
        <v>16</v>
      </c>
      <c r="M5" s="16"/>
      <c r="N5" s="16"/>
      <c r="O5" s="5"/>
      <c r="P5" s="5">
        <f>P3-P4</f>
        <v>0</v>
      </c>
    </row>
    <row r="6" spans="11:16" x14ac:dyDescent="0.25">
      <c r="L6" s="3">
        <v>1</v>
      </c>
      <c r="M6">
        <v>44.5</v>
      </c>
      <c r="N6">
        <v>28.9</v>
      </c>
      <c r="O6" s="5">
        <f>MEDIAN(M6,N6)</f>
        <v>36.700000000000003</v>
      </c>
      <c r="P6" s="5">
        <f>PI()*(O6/2)^2</f>
        <v>1057.8449322983893</v>
      </c>
    </row>
    <row r="7" spans="11:16" x14ac:dyDescent="0.25">
      <c r="L7" s="3">
        <v>2</v>
      </c>
      <c r="M7">
        <v>35.299999999999997</v>
      </c>
      <c r="N7">
        <v>21.8</v>
      </c>
      <c r="O7" s="5">
        <f>MEDIAN(M7,N7)</f>
        <v>28.549999999999997</v>
      </c>
      <c r="P7" s="5">
        <f t="shared" ref="P7:P24" si="0">PI()*(O7/2)^2</f>
        <v>640.18000648066845</v>
      </c>
    </row>
    <row r="8" spans="11:16" x14ac:dyDescent="0.25">
      <c r="L8" s="3">
        <v>3</v>
      </c>
      <c r="M8">
        <v>24</v>
      </c>
      <c r="N8">
        <v>21.3</v>
      </c>
      <c r="O8" s="5">
        <f>MEDIAN(M8,N8)</f>
        <v>22.65</v>
      </c>
      <c r="P8" s="5">
        <f t="shared" si="0"/>
        <v>402.92692928156737</v>
      </c>
    </row>
    <row r="9" spans="11:16" x14ac:dyDescent="0.25">
      <c r="L9" s="3">
        <v>4</v>
      </c>
      <c r="M9" s="1">
        <v>27.2</v>
      </c>
      <c r="N9" s="1">
        <v>20.399999999999999</v>
      </c>
      <c r="O9" s="5">
        <f t="shared" ref="O9:O24" si="1">MEDIAN(M9,N9)</f>
        <v>23.799999999999997</v>
      </c>
      <c r="P9" s="5">
        <f t="shared" si="0"/>
        <v>444.88093567485049</v>
      </c>
    </row>
    <row r="10" spans="11:16" x14ac:dyDescent="0.25">
      <c r="L10" s="3">
        <v>5</v>
      </c>
      <c r="M10" s="1">
        <v>24</v>
      </c>
      <c r="N10" s="1">
        <v>20.9</v>
      </c>
      <c r="O10" s="5">
        <f t="shared" si="1"/>
        <v>22.45</v>
      </c>
      <c r="P10" s="5">
        <f t="shared" si="0"/>
        <v>395.84263784772236</v>
      </c>
    </row>
    <row r="11" spans="11:16" x14ac:dyDescent="0.25">
      <c r="L11" s="3">
        <v>6</v>
      </c>
      <c r="M11" s="1">
        <v>21.1</v>
      </c>
      <c r="N11" s="1">
        <v>18.7</v>
      </c>
      <c r="O11" s="5">
        <f t="shared" si="1"/>
        <v>19.899999999999999</v>
      </c>
      <c r="P11" s="5">
        <f t="shared" si="0"/>
        <v>311.02552668702344</v>
      </c>
    </row>
    <row r="12" spans="11:16" x14ac:dyDescent="0.25">
      <c r="L12" s="3">
        <v>7</v>
      </c>
      <c r="M12" s="1">
        <v>23.2</v>
      </c>
      <c r="N12" s="1">
        <v>12</v>
      </c>
      <c r="O12" s="5">
        <f t="shared" si="1"/>
        <v>17.600000000000001</v>
      </c>
      <c r="P12" s="5">
        <f t="shared" si="0"/>
        <v>243.28493509399362</v>
      </c>
    </row>
    <row r="13" spans="11:16" x14ac:dyDescent="0.25">
      <c r="L13" s="3">
        <v>8</v>
      </c>
      <c r="M13" s="1">
        <v>22.5</v>
      </c>
      <c r="N13" s="1">
        <v>19.100000000000001</v>
      </c>
      <c r="O13" s="5">
        <f t="shared" si="1"/>
        <v>20.8</v>
      </c>
      <c r="P13" s="5">
        <f t="shared" si="0"/>
        <v>339.79466141227203</v>
      </c>
    </row>
    <row r="14" spans="11:16" x14ac:dyDescent="0.25">
      <c r="L14" s="3">
        <v>9</v>
      </c>
      <c r="M14" s="1">
        <v>29.7</v>
      </c>
      <c r="N14" s="1">
        <v>16</v>
      </c>
      <c r="O14" s="5">
        <f t="shared" si="1"/>
        <v>22.85</v>
      </c>
      <c r="P14" s="5">
        <f t="shared" si="0"/>
        <v>410.07405256848426</v>
      </c>
    </row>
    <row r="15" spans="11:16" x14ac:dyDescent="0.25">
      <c r="L15" s="3">
        <v>10</v>
      </c>
      <c r="M15" s="1">
        <v>24.2</v>
      </c>
      <c r="N15" s="1">
        <v>16.600000000000001</v>
      </c>
      <c r="O15" s="5">
        <f t="shared" si="1"/>
        <v>20.399999999999999</v>
      </c>
      <c r="P15" s="5">
        <f t="shared" si="0"/>
        <v>326.85129967948205</v>
      </c>
    </row>
    <row r="16" spans="11:16" x14ac:dyDescent="0.25">
      <c r="L16" s="3">
        <v>11</v>
      </c>
      <c r="M16" s="1">
        <v>33</v>
      </c>
      <c r="N16" s="1">
        <v>21</v>
      </c>
      <c r="O16" s="5">
        <f t="shared" si="1"/>
        <v>27</v>
      </c>
      <c r="P16" s="5">
        <f t="shared" si="0"/>
        <v>572.55526111673976</v>
      </c>
    </row>
    <row r="17" spans="12:16" x14ac:dyDescent="0.25">
      <c r="L17" s="3">
        <v>12</v>
      </c>
      <c r="M17" s="1">
        <v>19.8</v>
      </c>
      <c r="N17" s="1">
        <v>29</v>
      </c>
      <c r="O17" s="5">
        <f t="shared" si="1"/>
        <v>24.4</v>
      </c>
      <c r="P17" s="5">
        <f t="shared" si="0"/>
        <v>467.59465056030473</v>
      </c>
    </row>
    <row r="18" spans="12:16" x14ac:dyDescent="0.25">
      <c r="L18" s="3">
        <v>13</v>
      </c>
      <c r="M18" s="1">
        <v>28.4</v>
      </c>
      <c r="N18" s="1">
        <v>23.1</v>
      </c>
      <c r="O18" s="5">
        <f t="shared" si="1"/>
        <v>25.75</v>
      </c>
      <c r="P18" s="5">
        <f t="shared" si="0"/>
        <v>520.76806971772055</v>
      </c>
    </row>
    <row r="19" spans="12:16" x14ac:dyDescent="0.25">
      <c r="L19" s="3">
        <v>14</v>
      </c>
      <c r="M19" s="1">
        <v>27.9</v>
      </c>
      <c r="N19" s="1">
        <v>18.399999999999999</v>
      </c>
      <c r="O19" s="5">
        <f t="shared" si="1"/>
        <v>23.15</v>
      </c>
      <c r="P19" s="5">
        <f t="shared" si="0"/>
        <v>420.9125472233689</v>
      </c>
    </row>
    <row r="20" spans="12:16" x14ac:dyDescent="0.25">
      <c r="L20" s="3">
        <v>15</v>
      </c>
      <c r="M20" s="1">
        <v>24.6</v>
      </c>
      <c r="N20" s="1">
        <v>21.9</v>
      </c>
      <c r="O20" s="5">
        <f t="shared" si="1"/>
        <v>23.25</v>
      </c>
      <c r="P20" s="5">
        <f t="shared" si="0"/>
        <v>424.55679470153314</v>
      </c>
    </row>
    <row r="21" spans="12:16" x14ac:dyDescent="0.25">
      <c r="L21" s="3">
        <v>16</v>
      </c>
      <c r="M21" s="1">
        <v>31.2</v>
      </c>
      <c r="N21" s="1">
        <v>25.7</v>
      </c>
      <c r="O21" s="5">
        <f t="shared" si="1"/>
        <v>28.45</v>
      </c>
      <c r="P21" s="5">
        <f t="shared" si="0"/>
        <v>635.70323694930312</v>
      </c>
    </row>
    <row r="22" spans="12:16" x14ac:dyDescent="0.25">
      <c r="L22" s="3">
        <v>17</v>
      </c>
      <c r="M22" s="1"/>
      <c r="N22" s="1"/>
      <c r="O22" s="5" t="e">
        <f t="shared" si="1"/>
        <v>#NUM!</v>
      </c>
      <c r="P22" s="5" t="e">
        <f t="shared" si="0"/>
        <v>#NUM!</v>
      </c>
    </row>
    <row r="23" spans="12:16" x14ac:dyDescent="0.25">
      <c r="L23" s="3">
        <v>18</v>
      </c>
      <c r="M23" s="1"/>
      <c r="N23" s="1"/>
      <c r="O23" s="5" t="e">
        <f t="shared" si="1"/>
        <v>#NUM!</v>
      </c>
      <c r="P23" s="5" t="e">
        <f t="shared" si="0"/>
        <v>#NUM!</v>
      </c>
    </row>
    <row r="24" spans="12:16" x14ac:dyDescent="0.25">
      <c r="L24" s="3">
        <v>19</v>
      </c>
      <c r="M24" s="1"/>
      <c r="N24" s="1"/>
      <c r="O24" s="5" t="e">
        <f t="shared" si="1"/>
        <v>#NUM!</v>
      </c>
      <c r="P24" s="5" t="e">
        <f t="shared" si="0"/>
        <v>#NUM!</v>
      </c>
    </row>
    <row r="25" spans="12:16" x14ac:dyDescent="0.25">
      <c r="L25" s="6"/>
      <c r="M25" s="1"/>
      <c r="N25" s="1"/>
      <c r="O25" s="5">
        <f>AVERAGE(O2:O21)</f>
        <v>24.231249999999999</v>
      </c>
      <c r="P25" s="5">
        <f>AVERAGE(P2:P21)</f>
        <v>400.77876196281181</v>
      </c>
    </row>
  </sheetData>
  <mergeCells count="3">
    <mergeCell ref="M3:N3"/>
    <mergeCell ref="M4:N4"/>
    <mergeCell ref="M5:N5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0301B2-E6DB-4104-8D32-1AE10809AB75}">
  <dimension ref="J1:O25"/>
  <sheetViews>
    <sheetView workbookViewId="0">
      <selection activeCell="J1" sqref="J1:O25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/>
      <c r="M3" s="16"/>
      <c r="N3" s="5"/>
      <c r="O3" s="5">
        <f>PI()*(L3/2)^2</f>
        <v>0</v>
      </c>
    </row>
    <row r="4" spans="10:15" x14ac:dyDescent="0.25">
      <c r="K4" t="s">
        <v>15</v>
      </c>
      <c r="L4" s="16"/>
      <c r="M4" s="16"/>
      <c r="N4" s="5"/>
      <c r="O4" s="5">
        <f>PI()*(L4/2)^2</f>
        <v>0</v>
      </c>
    </row>
    <row r="5" spans="10:15" x14ac:dyDescent="0.25">
      <c r="K5" t="s">
        <v>16</v>
      </c>
      <c r="L5" s="16"/>
      <c r="M5" s="16"/>
      <c r="N5" s="5"/>
      <c r="O5" s="5">
        <f>O3-O4</f>
        <v>0</v>
      </c>
    </row>
    <row r="6" spans="10:15" x14ac:dyDescent="0.25">
      <c r="K6" s="3">
        <v>1</v>
      </c>
      <c r="L6">
        <v>30</v>
      </c>
      <c r="M6">
        <v>26.8</v>
      </c>
      <c r="N6" s="5">
        <f>MEDIAN(L6,M6)</f>
        <v>28.4</v>
      </c>
      <c r="O6" s="5">
        <f>PI()*(N6/2)^2</f>
        <v>633.47074266984589</v>
      </c>
    </row>
    <row r="7" spans="10:15" x14ac:dyDescent="0.25">
      <c r="K7" s="3">
        <v>2</v>
      </c>
      <c r="L7">
        <v>27</v>
      </c>
      <c r="M7">
        <v>23.5</v>
      </c>
      <c r="N7" s="5">
        <f>MEDIAN(L7,M7)</f>
        <v>25.25</v>
      </c>
      <c r="O7" s="5">
        <f t="shared" ref="O7:O24" si="0">PI()*(N7/2)^2</f>
        <v>500.74041655108562</v>
      </c>
    </row>
    <row r="8" spans="10:15" x14ac:dyDescent="0.25">
      <c r="K8" s="3">
        <v>3</v>
      </c>
      <c r="L8">
        <v>29</v>
      </c>
      <c r="M8">
        <v>18.399999999999999</v>
      </c>
      <c r="N8" s="5">
        <f>MEDIAN(L8,M8)</f>
        <v>23.7</v>
      </c>
      <c r="O8" s="5">
        <f t="shared" si="0"/>
        <v>441.15029439871267</v>
      </c>
    </row>
    <row r="9" spans="10:15" x14ac:dyDescent="0.25">
      <c r="K9" s="3">
        <v>4</v>
      </c>
      <c r="L9" s="1">
        <v>31.7</v>
      </c>
      <c r="M9" s="1">
        <v>21.5</v>
      </c>
      <c r="N9" s="5">
        <f t="shared" ref="N9:N24" si="1">MEDIAN(L9,M9)</f>
        <v>26.6</v>
      </c>
      <c r="O9" s="5">
        <f t="shared" si="0"/>
        <v>555.71632449349852</v>
      </c>
    </row>
    <row r="10" spans="10:15" x14ac:dyDescent="0.25">
      <c r="K10" s="3">
        <v>5</v>
      </c>
      <c r="L10" s="1">
        <v>38</v>
      </c>
      <c r="M10" s="1">
        <v>25.4</v>
      </c>
      <c r="N10" s="5">
        <f t="shared" si="1"/>
        <v>31.7</v>
      </c>
      <c r="O10" s="5">
        <f t="shared" si="0"/>
        <v>789.23876041646179</v>
      </c>
    </row>
    <row r="11" spans="10:15" x14ac:dyDescent="0.25">
      <c r="K11" s="3">
        <v>6</v>
      </c>
      <c r="L11" s="1">
        <v>39.299999999999997</v>
      </c>
      <c r="M11" s="1">
        <v>22.5</v>
      </c>
      <c r="N11" s="5">
        <f t="shared" si="1"/>
        <v>30.9</v>
      </c>
      <c r="O11" s="5">
        <f t="shared" si="0"/>
        <v>749.90602039351757</v>
      </c>
    </row>
    <row r="12" spans="10:15" x14ac:dyDescent="0.25">
      <c r="K12" s="3">
        <v>7</v>
      </c>
      <c r="L12" s="1">
        <v>57</v>
      </c>
      <c r="M12" s="1">
        <v>39.4</v>
      </c>
      <c r="N12" s="5">
        <f t="shared" si="1"/>
        <v>48.2</v>
      </c>
      <c r="O12" s="5">
        <f t="shared" si="0"/>
        <v>1824.668429131488</v>
      </c>
    </row>
    <row r="13" spans="10:15" x14ac:dyDescent="0.25">
      <c r="K13" s="3">
        <v>8</v>
      </c>
      <c r="L13" s="1">
        <v>27.1</v>
      </c>
      <c r="M13" s="1">
        <v>17.399999999999999</v>
      </c>
      <c r="N13" s="5">
        <f t="shared" si="1"/>
        <v>22.25</v>
      </c>
      <c r="O13" s="5">
        <f t="shared" si="0"/>
        <v>388.82117826694923</v>
      </c>
    </row>
    <row r="14" spans="10:15" x14ac:dyDescent="0.25">
      <c r="K14" s="3">
        <v>9</v>
      </c>
      <c r="L14" s="1">
        <v>26.3</v>
      </c>
      <c r="M14" s="1">
        <v>22.6</v>
      </c>
      <c r="N14" s="5">
        <f t="shared" si="1"/>
        <v>24.450000000000003</v>
      </c>
      <c r="O14" s="5">
        <f t="shared" si="0"/>
        <v>469.51298557440316</v>
      </c>
    </row>
    <row r="15" spans="10:15" x14ac:dyDescent="0.25">
      <c r="K15" s="3">
        <v>10</v>
      </c>
      <c r="L15" s="1">
        <v>20.2</v>
      </c>
      <c r="M15" s="1">
        <v>15.3</v>
      </c>
      <c r="N15" s="5">
        <f t="shared" si="1"/>
        <v>17.75</v>
      </c>
      <c r="O15" s="5">
        <f t="shared" si="0"/>
        <v>247.44950885540854</v>
      </c>
    </row>
    <row r="16" spans="10:15" x14ac:dyDescent="0.25">
      <c r="K16" s="3">
        <v>11</v>
      </c>
      <c r="L16" s="1">
        <v>23.3</v>
      </c>
      <c r="M16" s="1">
        <v>11.2</v>
      </c>
      <c r="N16" s="5">
        <f t="shared" si="1"/>
        <v>17.25</v>
      </c>
      <c r="O16" s="5">
        <f t="shared" si="0"/>
        <v>233.7050409959532</v>
      </c>
    </row>
    <row r="17" spans="11:15" x14ac:dyDescent="0.25">
      <c r="K17" s="3">
        <v>12</v>
      </c>
      <c r="L17" s="1">
        <v>39.6</v>
      </c>
      <c r="M17" s="1">
        <v>23.2</v>
      </c>
      <c r="N17" s="5">
        <f t="shared" si="1"/>
        <v>31.4</v>
      </c>
      <c r="O17" s="5">
        <f t="shared" si="0"/>
        <v>774.37117318334799</v>
      </c>
    </row>
    <row r="18" spans="11:15" x14ac:dyDescent="0.25">
      <c r="K18" s="3">
        <v>13</v>
      </c>
      <c r="L18" s="1">
        <v>27.3</v>
      </c>
      <c r="M18" s="1">
        <v>23.3</v>
      </c>
      <c r="N18" s="5">
        <f t="shared" si="1"/>
        <v>25.3</v>
      </c>
      <c r="O18" s="5">
        <f t="shared" si="0"/>
        <v>502.72551040907268</v>
      </c>
    </row>
    <row r="19" spans="11:15" x14ac:dyDescent="0.25">
      <c r="K19" s="3">
        <v>14</v>
      </c>
      <c r="L19" s="1">
        <v>38.9</v>
      </c>
      <c r="M19" s="1">
        <v>24.5</v>
      </c>
      <c r="N19" s="5">
        <f t="shared" si="1"/>
        <v>31.7</v>
      </c>
      <c r="O19" s="5">
        <f t="shared" si="0"/>
        <v>789.23876041646179</v>
      </c>
    </row>
    <row r="20" spans="11:15" x14ac:dyDescent="0.25">
      <c r="K20" s="3">
        <v>15</v>
      </c>
      <c r="L20" s="1">
        <v>41</v>
      </c>
      <c r="M20" s="1">
        <v>21.2</v>
      </c>
      <c r="N20" s="5">
        <f t="shared" si="1"/>
        <v>31.1</v>
      </c>
      <c r="O20" s="5">
        <f t="shared" si="0"/>
        <v>759.64495761964599</v>
      </c>
    </row>
    <row r="21" spans="11:15" x14ac:dyDescent="0.25">
      <c r="K21" s="3">
        <v>16</v>
      </c>
      <c r="L21" s="1">
        <v>41.7</v>
      </c>
      <c r="M21" s="1">
        <v>24.8</v>
      </c>
      <c r="N21" s="5">
        <f t="shared" si="1"/>
        <v>33.25</v>
      </c>
      <c r="O21" s="5">
        <f t="shared" si="0"/>
        <v>868.30675702109136</v>
      </c>
    </row>
    <row r="22" spans="11:15" x14ac:dyDescent="0.25">
      <c r="K22" s="3">
        <v>17</v>
      </c>
      <c r="L22" s="1"/>
      <c r="M22" s="1"/>
      <c r="N22" s="5" t="e">
        <f t="shared" si="1"/>
        <v>#NUM!</v>
      </c>
      <c r="O22" s="5" t="e">
        <f t="shared" si="0"/>
        <v>#NUM!</v>
      </c>
    </row>
    <row r="23" spans="11:15" x14ac:dyDescent="0.25">
      <c r="K23" s="3">
        <v>18</v>
      </c>
      <c r="L23" s="1"/>
      <c r="M23" s="1"/>
      <c r="N23" s="5" t="e">
        <f t="shared" si="1"/>
        <v>#NUM!</v>
      </c>
      <c r="O23" s="5" t="e">
        <f t="shared" si="0"/>
        <v>#NUM!</v>
      </c>
    </row>
    <row r="24" spans="11:15" x14ac:dyDescent="0.25">
      <c r="K24" s="3">
        <v>19</v>
      </c>
      <c r="L24" s="1"/>
      <c r="M24" s="1"/>
      <c r="N24" s="5" t="e">
        <f t="shared" si="1"/>
        <v>#NUM!</v>
      </c>
      <c r="O24" s="5" t="e">
        <f t="shared" si="0"/>
        <v>#NUM!</v>
      </c>
    </row>
    <row r="25" spans="11:15" x14ac:dyDescent="0.25">
      <c r="K25" s="6"/>
      <c r="L25" s="1"/>
      <c r="M25" s="1"/>
      <c r="N25" s="5">
        <f>AVERAGE(N2:N21)</f>
        <v>28.074999999999999</v>
      </c>
      <c r="O25" s="5">
        <f>AVERAGE(O2:O21)</f>
        <v>554.14036107352342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365DC7-DB33-43D4-8EA0-8BDDDD223BD0}">
  <dimension ref="J1:O25"/>
  <sheetViews>
    <sheetView workbookViewId="0">
      <selection activeCell="J1" sqref="J1:O25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/>
      <c r="M3" s="16"/>
      <c r="N3" s="5"/>
      <c r="O3" s="5">
        <f>PI()*(L3/2)^2</f>
        <v>0</v>
      </c>
    </row>
    <row r="4" spans="10:15" x14ac:dyDescent="0.25">
      <c r="K4" t="s">
        <v>15</v>
      </c>
      <c r="L4" s="16"/>
      <c r="M4" s="16"/>
      <c r="N4" s="5"/>
      <c r="O4" s="5">
        <f>PI()*(L4/2)^2</f>
        <v>0</v>
      </c>
    </row>
    <row r="5" spans="10:15" x14ac:dyDescent="0.25">
      <c r="K5" t="s">
        <v>16</v>
      </c>
      <c r="L5" s="16"/>
      <c r="M5" s="16"/>
      <c r="N5" s="5"/>
      <c r="O5" s="5">
        <f>O3-O4</f>
        <v>0</v>
      </c>
    </row>
    <row r="6" spans="10:15" x14ac:dyDescent="0.25">
      <c r="K6" s="3">
        <v>1</v>
      </c>
      <c r="L6">
        <v>21.7</v>
      </c>
      <c r="M6">
        <v>11.7</v>
      </c>
      <c r="N6" s="5">
        <f>MEDIAN(L6,M6)</f>
        <v>16.7</v>
      </c>
      <c r="O6" s="5">
        <f>PI()*(N6/2)^2</f>
        <v>219.03969378991434</v>
      </c>
    </row>
    <row r="7" spans="10:15" x14ac:dyDescent="0.25">
      <c r="K7" s="3">
        <v>2</v>
      </c>
      <c r="L7">
        <v>24.7</v>
      </c>
      <c r="M7">
        <v>13.9</v>
      </c>
      <c r="N7" s="5">
        <f>MEDIAN(L7,M7)</f>
        <v>19.3</v>
      </c>
      <c r="O7" s="5">
        <f t="shared" ref="O7:O24" si="0">PI()*(N7/2)^2</f>
        <v>292.55296188391554</v>
      </c>
    </row>
    <row r="8" spans="10:15" x14ac:dyDescent="0.25">
      <c r="K8" s="3">
        <v>3</v>
      </c>
      <c r="L8">
        <v>14.5</v>
      </c>
      <c r="M8">
        <v>11.2</v>
      </c>
      <c r="N8" s="5">
        <f>MEDIAN(L8,M8)</f>
        <v>12.85</v>
      </c>
      <c r="O8" s="5">
        <f t="shared" si="0"/>
        <v>129.68690823559515</v>
      </c>
    </row>
    <row r="9" spans="10:15" x14ac:dyDescent="0.25">
      <c r="K9" s="3">
        <v>4</v>
      </c>
      <c r="L9" s="1">
        <v>11.5</v>
      </c>
      <c r="M9" s="1">
        <v>8.9</v>
      </c>
      <c r="N9" s="5">
        <f t="shared" ref="N9:N24" si="1">MEDIAN(L9,M9)</f>
        <v>10.199999999999999</v>
      </c>
      <c r="O9" s="5">
        <f t="shared" si="0"/>
        <v>81.712824919870513</v>
      </c>
    </row>
    <row r="10" spans="10:15" x14ac:dyDescent="0.25">
      <c r="K10" s="3">
        <v>5</v>
      </c>
      <c r="L10" s="1">
        <v>17.3</v>
      </c>
      <c r="M10" s="1">
        <v>9.1</v>
      </c>
      <c r="N10" s="5">
        <f t="shared" si="1"/>
        <v>13.2</v>
      </c>
      <c r="O10" s="5">
        <f t="shared" si="0"/>
        <v>136.84777599037136</v>
      </c>
    </row>
    <row r="11" spans="10:15" x14ac:dyDescent="0.25">
      <c r="K11" s="3">
        <v>6</v>
      </c>
      <c r="L11" s="1">
        <v>19.2</v>
      </c>
      <c r="M11" s="1">
        <v>13.6</v>
      </c>
      <c r="N11" s="5">
        <f t="shared" si="1"/>
        <v>16.399999999999999</v>
      </c>
      <c r="O11" s="5">
        <f t="shared" si="0"/>
        <v>211.24069002737767</v>
      </c>
    </row>
    <row r="12" spans="10:15" x14ac:dyDescent="0.25">
      <c r="K12" s="3">
        <v>7</v>
      </c>
      <c r="L12" s="1">
        <v>17.399999999999999</v>
      </c>
      <c r="M12" s="1">
        <v>15.6</v>
      </c>
      <c r="N12" s="5">
        <f t="shared" si="1"/>
        <v>16.5</v>
      </c>
      <c r="O12" s="5">
        <f t="shared" si="0"/>
        <v>213.8246499849553</v>
      </c>
    </row>
    <row r="13" spans="10:15" x14ac:dyDescent="0.25">
      <c r="K13" s="3">
        <v>8</v>
      </c>
      <c r="L13" s="1">
        <v>18.399999999999999</v>
      </c>
      <c r="M13" s="1">
        <v>15.7</v>
      </c>
      <c r="N13" s="5">
        <f t="shared" si="1"/>
        <v>17.049999999999997</v>
      </c>
      <c r="O13" s="5">
        <f t="shared" si="0"/>
        <v>228.31720959504665</v>
      </c>
    </row>
    <row r="14" spans="10:15" x14ac:dyDescent="0.25">
      <c r="K14" s="3">
        <v>9</v>
      </c>
      <c r="L14" s="1"/>
      <c r="M14" s="1"/>
      <c r="N14" s="5" t="e">
        <f t="shared" si="1"/>
        <v>#NUM!</v>
      </c>
      <c r="O14" s="5" t="e">
        <f t="shared" si="0"/>
        <v>#NUM!</v>
      </c>
    </row>
    <row r="15" spans="10:15" x14ac:dyDescent="0.25">
      <c r="K15" s="3">
        <v>10</v>
      </c>
      <c r="L15" s="1"/>
      <c r="M15" s="1"/>
      <c r="N15" s="5" t="e">
        <f t="shared" si="1"/>
        <v>#NUM!</v>
      </c>
      <c r="O15" s="5" t="e">
        <f t="shared" si="0"/>
        <v>#NUM!</v>
      </c>
    </row>
    <row r="16" spans="10:15" x14ac:dyDescent="0.25">
      <c r="K16" s="3">
        <v>11</v>
      </c>
      <c r="L16" s="1"/>
      <c r="M16" s="1"/>
      <c r="N16" s="5" t="e">
        <f t="shared" si="1"/>
        <v>#NUM!</v>
      </c>
      <c r="O16" s="5" t="e">
        <f t="shared" si="0"/>
        <v>#NUM!</v>
      </c>
    </row>
    <row r="17" spans="11:15" x14ac:dyDescent="0.25">
      <c r="K17" s="3">
        <v>12</v>
      </c>
      <c r="L17" s="1"/>
      <c r="M17" s="1"/>
      <c r="N17" s="5" t="e">
        <f t="shared" si="1"/>
        <v>#NUM!</v>
      </c>
      <c r="O17" s="5" t="e">
        <f t="shared" si="0"/>
        <v>#NUM!</v>
      </c>
    </row>
    <row r="18" spans="11:15" x14ac:dyDescent="0.25">
      <c r="K18" s="3">
        <v>13</v>
      </c>
      <c r="L18" s="1"/>
      <c r="M18" s="1"/>
      <c r="N18" s="5" t="e">
        <f t="shared" si="1"/>
        <v>#NUM!</v>
      </c>
      <c r="O18" s="5" t="e">
        <f t="shared" si="0"/>
        <v>#NUM!</v>
      </c>
    </row>
    <row r="19" spans="11:15" x14ac:dyDescent="0.25">
      <c r="K19" s="3">
        <v>14</v>
      </c>
      <c r="L19" s="1"/>
      <c r="M19" s="1"/>
      <c r="N19" s="5" t="e">
        <f t="shared" si="1"/>
        <v>#NUM!</v>
      </c>
      <c r="O19" s="5" t="e">
        <f t="shared" si="0"/>
        <v>#NUM!</v>
      </c>
    </row>
    <row r="20" spans="11:15" x14ac:dyDescent="0.25">
      <c r="K20" s="3">
        <v>15</v>
      </c>
      <c r="L20" s="1"/>
      <c r="M20" s="1"/>
      <c r="N20" s="5" t="e">
        <f t="shared" si="1"/>
        <v>#NUM!</v>
      </c>
      <c r="O20" s="5" t="e">
        <f t="shared" si="0"/>
        <v>#NUM!</v>
      </c>
    </row>
    <row r="21" spans="11:15" x14ac:dyDescent="0.25">
      <c r="K21" s="3">
        <v>16</v>
      </c>
      <c r="L21" s="1"/>
      <c r="M21" s="1"/>
      <c r="N21" s="5" t="e">
        <f t="shared" si="1"/>
        <v>#NUM!</v>
      </c>
      <c r="O21" s="5" t="e">
        <f t="shared" si="0"/>
        <v>#NUM!</v>
      </c>
    </row>
    <row r="22" spans="11:15" x14ac:dyDescent="0.25">
      <c r="K22" s="3">
        <v>17</v>
      </c>
      <c r="L22" s="1"/>
      <c r="M22" s="1"/>
      <c r="N22" s="5" t="e">
        <f t="shared" si="1"/>
        <v>#NUM!</v>
      </c>
      <c r="O22" s="5" t="e">
        <f t="shared" si="0"/>
        <v>#NUM!</v>
      </c>
    </row>
    <row r="23" spans="11:15" x14ac:dyDescent="0.25">
      <c r="K23" s="3">
        <v>18</v>
      </c>
      <c r="L23" s="1"/>
      <c r="M23" s="1"/>
      <c r="N23" s="5" t="e">
        <f t="shared" si="1"/>
        <v>#NUM!</v>
      </c>
      <c r="O23" s="5" t="e">
        <f t="shared" si="0"/>
        <v>#NUM!</v>
      </c>
    </row>
    <row r="24" spans="11:15" x14ac:dyDescent="0.25">
      <c r="K24" s="3">
        <v>19</v>
      </c>
      <c r="L24" s="1"/>
      <c r="M24" s="1"/>
      <c r="N24" s="5" t="e">
        <f t="shared" si="1"/>
        <v>#NUM!</v>
      </c>
      <c r="O24" s="5" t="e">
        <f t="shared" si="0"/>
        <v>#NUM!</v>
      </c>
    </row>
    <row r="25" spans="11:15" x14ac:dyDescent="0.25">
      <c r="K25" s="6"/>
      <c r="L25" s="1"/>
      <c r="M25" s="1"/>
      <c r="N25" s="5" t="e">
        <f>AVERAGE(N2:N21)</f>
        <v>#NUM!</v>
      </c>
      <c r="O25" s="5" t="e">
        <f>AVERAGE(O2:O21)</f>
        <v>#NUM!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02B870-C96C-461D-BA4F-3389F67F300F}">
  <dimension ref="J1:O26"/>
  <sheetViews>
    <sheetView workbookViewId="0">
      <selection activeCell="M6" sqref="M6:M25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/>
      <c r="M3" s="16"/>
      <c r="N3" s="5"/>
      <c r="O3" s="5">
        <f>PI()*(L3/2)^2</f>
        <v>0</v>
      </c>
    </row>
    <row r="4" spans="10:15" x14ac:dyDescent="0.25">
      <c r="K4" t="s">
        <v>15</v>
      </c>
      <c r="L4" s="16"/>
      <c r="M4" s="16"/>
      <c r="N4" s="5"/>
      <c r="O4" s="5">
        <f>PI()*(L4/2)^2</f>
        <v>0</v>
      </c>
    </row>
    <row r="5" spans="10:15" x14ac:dyDescent="0.25">
      <c r="K5" t="s">
        <v>16</v>
      </c>
      <c r="L5" s="16"/>
      <c r="M5" s="16"/>
      <c r="N5" s="5"/>
      <c r="O5" s="5">
        <f>O3-O4</f>
        <v>0</v>
      </c>
    </row>
    <row r="6" spans="10:15" x14ac:dyDescent="0.25">
      <c r="K6" s="3">
        <v>1</v>
      </c>
      <c r="L6">
        <v>26.5</v>
      </c>
      <c r="M6">
        <v>21.1</v>
      </c>
      <c r="N6" s="5">
        <f>MEDIAN(L6,M6)</f>
        <v>23.8</v>
      </c>
      <c r="O6" s="5">
        <f>PI()*(N6/2)^2</f>
        <v>444.88093567485066</v>
      </c>
    </row>
    <row r="7" spans="10:15" x14ac:dyDescent="0.25">
      <c r="K7" s="3">
        <v>2</v>
      </c>
      <c r="L7">
        <v>16.7</v>
      </c>
      <c r="M7">
        <v>24</v>
      </c>
      <c r="N7" s="5">
        <f>MEDIAN(L7,M7)</f>
        <v>20.350000000000001</v>
      </c>
      <c r="O7" s="5">
        <f t="shared" ref="O7:O25" si="0">PI()*(N7/2)^2</f>
        <v>325.25105092155979</v>
      </c>
    </row>
    <row r="8" spans="10:15" x14ac:dyDescent="0.25">
      <c r="K8" s="3">
        <v>3</v>
      </c>
      <c r="L8">
        <v>25.1</v>
      </c>
      <c r="M8">
        <v>20.7</v>
      </c>
      <c r="N8" s="5">
        <f>MEDIAN(L8,M8)</f>
        <v>22.9</v>
      </c>
      <c r="O8" s="5">
        <f t="shared" si="0"/>
        <v>411.87065086725585</v>
      </c>
    </row>
    <row r="9" spans="10:15" x14ac:dyDescent="0.25">
      <c r="K9" s="3">
        <v>4</v>
      </c>
      <c r="L9" s="1">
        <v>34.6</v>
      </c>
      <c r="M9" s="1">
        <v>25.4</v>
      </c>
      <c r="N9" s="5">
        <f t="shared" ref="N9:N25" si="1">MEDIAN(L9,M9)</f>
        <v>30</v>
      </c>
      <c r="O9" s="5">
        <f t="shared" si="0"/>
        <v>706.85834705770344</v>
      </c>
    </row>
    <row r="10" spans="10:15" x14ac:dyDescent="0.25">
      <c r="K10" s="3">
        <v>5</v>
      </c>
      <c r="L10" s="1">
        <v>34.700000000000003</v>
      </c>
      <c r="M10" s="1">
        <v>17.399999999999999</v>
      </c>
      <c r="N10" s="5">
        <f t="shared" si="1"/>
        <v>26.05</v>
      </c>
      <c r="O10" s="5">
        <f t="shared" si="0"/>
        <v>532.97315717691697</v>
      </c>
    </row>
    <row r="11" spans="10:15" x14ac:dyDescent="0.25">
      <c r="K11" s="3">
        <v>6</v>
      </c>
      <c r="L11" s="1">
        <v>31.4</v>
      </c>
      <c r="M11" s="1">
        <v>18.2</v>
      </c>
      <c r="N11" s="5">
        <f t="shared" si="1"/>
        <v>24.799999999999997</v>
      </c>
      <c r="O11" s="5">
        <f t="shared" si="0"/>
        <v>483.05128641596644</v>
      </c>
    </row>
    <row r="12" spans="10:15" x14ac:dyDescent="0.25">
      <c r="K12" s="3">
        <v>7</v>
      </c>
      <c r="L12" s="1">
        <v>26</v>
      </c>
      <c r="M12" s="1">
        <v>20.3</v>
      </c>
      <c r="N12" s="5">
        <f t="shared" si="1"/>
        <v>23.15</v>
      </c>
      <c r="O12" s="5">
        <f t="shared" si="0"/>
        <v>420.9125472233689</v>
      </c>
    </row>
    <row r="13" spans="10:15" x14ac:dyDescent="0.25">
      <c r="K13" s="3">
        <v>8</v>
      </c>
      <c r="L13" s="1">
        <v>26.2</v>
      </c>
      <c r="M13" s="1">
        <v>45.9</v>
      </c>
      <c r="N13" s="5">
        <f t="shared" si="1"/>
        <v>36.049999999999997</v>
      </c>
      <c r="O13" s="5">
        <f t="shared" si="0"/>
        <v>1020.705416646732</v>
      </c>
    </row>
    <row r="14" spans="10:15" x14ac:dyDescent="0.25">
      <c r="K14" s="3">
        <v>9</v>
      </c>
      <c r="L14" s="1">
        <v>64</v>
      </c>
      <c r="M14" s="1">
        <v>28.4</v>
      </c>
      <c r="N14" s="5">
        <f t="shared" si="1"/>
        <v>46.2</v>
      </c>
      <c r="O14" s="5">
        <f t="shared" si="0"/>
        <v>1676.3852558820495</v>
      </c>
    </row>
    <row r="15" spans="10:15" x14ac:dyDescent="0.25">
      <c r="K15" s="3">
        <v>10</v>
      </c>
      <c r="L15" s="1">
        <v>52.2</v>
      </c>
      <c r="M15" s="1">
        <v>35.299999999999997</v>
      </c>
      <c r="N15" s="5">
        <f t="shared" si="1"/>
        <v>43.75</v>
      </c>
      <c r="O15" s="5">
        <f t="shared" si="0"/>
        <v>1503.3011721279283</v>
      </c>
    </row>
    <row r="16" spans="10:15" x14ac:dyDescent="0.25">
      <c r="K16" s="3">
        <v>11</v>
      </c>
      <c r="L16" s="1">
        <v>27</v>
      </c>
      <c r="M16" s="1">
        <v>22.6</v>
      </c>
      <c r="N16" s="5">
        <f t="shared" si="1"/>
        <v>24.8</v>
      </c>
      <c r="O16" s="5">
        <f t="shared" si="0"/>
        <v>483.05128641596667</v>
      </c>
    </row>
    <row r="17" spans="11:15" x14ac:dyDescent="0.25">
      <c r="K17" s="3">
        <v>12</v>
      </c>
      <c r="L17" s="1">
        <v>33.1</v>
      </c>
      <c r="M17" s="1">
        <v>25</v>
      </c>
      <c r="N17" s="5">
        <f t="shared" si="1"/>
        <v>29.05</v>
      </c>
      <c r="O17" s="5">
        <f t="shared" si="0"/>
        <v>662.79947358651509</v>
      </c>
    </row>
    <row r="18" spans="11:15" x14ac:dyDescent="0.25">
      <c r="K18" s="3">
        <v>13</v>
      </c>
      <c r="L18" s="1">
        <v>28.9</v>
      </c>
      <c r="M18" s="1">
        <v>20.8</v>
      </c>
      <c r="N18" s="5">
        <f t="shared" si="1"/>
        <v>24.85</v>
      </c>
      <c r="O18" s="5">
        <f t="shared" si="0"/>
        <v>485.00103735660076</v>
      </c>
    </row>
    <row r="19" spans="11:15" x14ac:dyDescent="0.25">
      <c r="K19" s="3">
        <v>14</v>
      </c>
      <c r="L19" s="1">
        <v>24.2</v>
      </c>
      <c r="M19" s="1">
        <v>24.3</v>
      </c>
      <c r="N19" s="5">
        <f t="shared" si="1"/>
        <v>24.25</v>
      </c>
      <c r="O19" s="5">
        <f t="shared" si="0"/>
        <v>461.86320746291193</v>
      </c>
    </row>
    <row r="20" spans="11:15" x14ac:dyDescent="0.25">
      <c r="K20" s="3">
        <v>15</v>
      </c>
      <c r="L20" s="1">
        <v>11</v>
      </c>
      <c r="M20" s="1">
        <v>17.600000000000001</v>
      </c>
      <c r="N20" s="5">
        <f t="shared" si="1"/>
        <v>14.3</v>
      </c>
      <c r="O20" s="5">
        <f t="shared" si="0"/>
        <v>160.6060704331442</v>
      </c>
    </row>
    <row r="21" spans="11:15" x14ac:dyDescent="0.25">
      <c r="K21" s="3">
        <v>16</v>
      </c>
      <c r="L21" s="1">
        <v>32.5</v>
      </c>
      <c r="M21" s="1">
        <v>25.5</v>
      </c>
      <c r="N21" s="5">
        <f t="shared" si="1"/>
        <v>29</v>
      </c>
      <c r="O21" s="5">
        <f t="shared" si="0"/>
        <v>660.51985541725401</v>
      </c>
    </row>
    <row r="22" spans="11:15" x14ac:dyDescent="0.25">
      <c r="K22" s="3">
        <v>17</v>
      </c>
      <c r="L22" s="1">
        <v>34.200000000000003</v>
      </c>
      <c r="M22" s="1">
        <v>20.100000000000001</v>
      </c>
      <c r="N22" s="5">
        <f t="shared" si="1"/>
        <v>27.150000000000002</v>
      </c>
      <c r="O22" s="5">
        <f t="shared" si="0"/>
        <v>578.93465769893567</v>
      </c>
    </row>
    <row r="23" spans="11:15" x14ac:dyDescent="0.25">
      <c r="K23" s="3">
        <v>18</v>
      </c>
      <c r="L23" s="1">
        <v>31.4</v>
      </c>
      <c r="M23" s="1">
        <v>27.7</v>
      </c>
      <c r="N23" s="5">
        <f t="shared" si="1"/>
        <v>29.549999999999997</v>
      </c>
      <c r="O23" s="5">
        <f t="shared" si="0"/>
        <v>685.81163977406027</v>
      </c>
    </row>
    <row r="24" spans="11:15" x14ac:dyDescent="0.25">
      <c r="K24" s="3">
        <v>19</v>
      </c>
      <c r="L24" s="1">
        <v>25.9</v>
      </c>
      <c r="M24" s="1">
        <v>30.2</v>
      </c>
      <c r="N24" s="5">
        <f t="shared" si="1"/>
        <v>28.049999999999997</v>
      </c>
      <c r="O24" s="5">
        <f t="shared" si="0"/>
        <v>617.95323845652069</v>
      </c>
    </row>
    <row r="25" spans="11:15" x14ac:dyDescent="0.25">
      <c r="K25" s="3">
        <v>20</v>
      </c>
      <c r="L25" s="1">
        <v>27.1</v>
      </c>
      <c r="M25" s="1">
        <v>21.9</v>
      </c>
      <c r="N25" s="5">
        <f t="shared" si="1"/>
        <v>24.5</v>
      </c>
      <c r="O25" s="5">
        <f t="shared" si="0"/>
        <v>471.43524757931834</v>
      </c>
    </row>
    <row r="26" spans="11:15" x14ac:dyDescent="0.25">
      <c r="K26" s="6"/>
      <c r="L26" s="1"/>
      <c r="M26" s="1"/>
      <c r="N26" s="5">
        <f>AVERAGE(N2:N21)</f>
        <v>27.706250000000004</v>
      </c>
      <c r="O26" s="5">
        <f>AVERAGE(O2:O21)</f>
        <v>549.47530266666979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398B01-7CC8-441E-A122-87E577184BE7}">
  <dimension ref="N1:S35"/>
  <sheetViews>
    <sheetView zoomScaleNormal="100" workbookViewId="0">
      <selection activeCell="R36" sqref="R36"/>
    </sheetView>
  </sheetViews>
  <sheetFormatPr defaultRowHeight="15" x14ac:dyDescent="0.25"/>
  <sheetData>
    <row r="1" spans="14:19" x14ac:dyDescent="0.25">
      <c r="N1" s="4" t="s">
        <v>8</v>
      </c>
      <c r="O1" t="s">
        <v>9</v>
      </c>
    </row>
    <row r="2" spans="14:19" x14ac:dyDescent="0.25">
      <c r="P2" t="s">
        <v>10</v>
      </c>
      <c r="Q2" t="s">
        <v>11</v>
      </c>
      <c r="R2" t="s">
        <v>12</v>
      </c>
      <c r="S2" t="s">
        <v>13</v>
      </c>
    </row>
    <row r="3" spans="14:19" x14ac:dyDescent="0.25">
      <c r="O3" t="s">
        <v>14</v>
      </c>
      <c r="P3">
        <v>357.7</v>
      </c>
      <c r="Q3" s="1">
        <v>368.4</v>
      </c>
      <c r="R3" s="1">
        <f>MEDIAN(P3,Q3)</f>
        <v>363.04999999999995</v>
      </c>
      <c r="S3">
        <f>PI()*(R3*R3/4)</f>
        <v>103519.64250954507</v>
      </c>
    </row>
    <row r="4" spans="14:19" x14ac:dyDescent="0.25">
      <c r="O4" t="s">
        <v>15</v>
      </c>
      <c r="P4">
        <v>283.39999999999998</v>
      </c>
      <c r="Q4">
        <v>294.89999999999998</v>
      </c>
      <c r="R4" s="1">
        <f t="shared" ref="R4:R33" si="0">MEDIAN(P4,Q4)</f>
        <v>289.14999999999998</v>
      </c>
      <c r="S4">
        <f t="shared" ref="S4:S33" si="1">PI()*(R4*R4/4)</f>
        <v>65665.351697343503</v>
      </c>
    </row>
    <row r="5" spans="14:19" x14ac:dyDescent="0.25">
      <c r="O5" t="s">
        <v>16</v>
      </c>
      <c r="R5" s="1"/>
      <c r="S5">
        <f>S3-S4</f>
        <v>37854.290812201565</v>
      </c>
    </row>
    <row r="6" spans="14:19" x14ac:dyDescent="0.25">
      <c r="O6" s="3">
        <v>1</v>
      </c>
      <c r="P6" s="1">
        <v>51.8</v>
      </c>
      <c r="Q6" s="1">
        <v>31.2</v>
      </c>
      <c r="R6" s="1">
        <f t="shared" si="0"/>
        <v>41.5</v>
      </c>
      <c r="S6">
        <f t="shared" si="1"/>
        <v>1352.6519869112553</v>
      </c>
    </row>
    <row r="7" spans="14:19" x14ac:dyDescent="0.25">
      <c r="O7" s="3">
        <v>2</v>
      </c>
      <c r="P7">
        <v>35.799999999999997</v>
      </c>
      <c r="Q7">
        <v>31.6</v>
      </c>
      <c r="R7" s="1">
        <f t="shared" si="0"/>
        <v>33.700000000000003</v>
      </c>
      <c r="S7">
        <f t="shared" si="1"/>
        <v>891.96884018884828</v>
      </c>
    </row>
    <row r="8" spans="14:19" x14ac:dyDescent="0.25">
      <c r="O8" s="3">
        <v>3</v>
      </c>
      <c r="P8">
        <v>45.1</v>
      </c>
      <c r="Q8">
        <v>35.799999999999997</v>
      </c>
      <c r="R8" s="1">
        <f t="shared" si="0"/>
        <v>40.450000000000003</v>
      </c>
      <c r="S8">
        <f t="shared" si="1"/>
        <v>1285.0704384463136</v>
      </c>
    </row>
    <row r="9" spans="14:19" x14ac:dyDescent="0.25">
      <c r="O9" s="3">
        <v>4</v>
      </c>
      <c r="P9">
        <v>37.5</v>
      </c>
      <c r="Q9">
        <v>41.4</v>
      </c>
      <c r="R9" s="1">
        <f t="shared" si="0"/>
        <v>39.450000000000003</v>
      </c>
      <c r="S9">
        <f t="shared" si="1"/>
        <v>1222.3171251908575</v>
      </c>
    </row>
    <row r="10" spans="14:19" x14ac:dyDescent="0.25">
      <c r="O10" s="3">
        <v>5</v>
      </c>
      <c r="P10">
        <v>39.9</v>
      </c>
      <c r="Q10">
        <v>39.9</v>
      </c>
      <c r="R10" s="1">
        <f t="shared" si="0"/>
        <v>39.9</v>
      </c>
      <c r="S10">
        <f t="shared" si="1"/>
        <v>1250.3617301103716</v>
      </c>
    </row>
    <row r="11" spans="14:19" x14ac:dyDescent="0.25">
      <c r="O11" s="3">
        <v>6</v>
      </c>
      <c r="P11">
        <v>60</v>
      </c>
      <c r="Q11">
        <v>46.4</v>
      </c>
      <c r="R11" s="1">
        <f t="shared" si="0"/>
        <v>53.2</v>
      </c>
      <c r="S11">
        <f t="shared" si="1"/>
        <v>2222.8652979739941</v>
      </c>
    </row>
    <row r="12" spans="14:19" x14ac:dyDescent="0.25">
      <c r="O12" s="3">
        <v>7</v>
      </c>
      <c r="P12">
        <v>47.6</v>
      </c>
      <c r="Q12">
        <v>41.5</v>
      </c>
      <c r="R12" s="1">
        <f t="shared" si="0"/>
        <v>44.55</v>
      </c>
      <c r="S12">
        <f t="shared" si="1"/>
        <v>1558.7816983903238</v>
      </c>
    </row>
    <row r="13" spans="14:19" x14ac:dyDescent="0.25">
      <c r="O13" s="3">
        <v>8</v>
      </c>
      <c r="P13">
        <v>50.3</v>
      </c>
      <c r="Q13">
        <v>28.3</v>
      </c>
      <c r="R13" s="1">
        <f t="shared" si="0"/>
        <v>39.299999999999997</v>
      </c>
      <c r="S13">
        <f t="shared" si="1"/>
        <v>1213.0396093857248</v>
      </c>
    </row>
    <row r="14" spans="14:19" x14ac:dyDescent="0.25">
      <c r="O14" s="3">
        <v>9</v>
      </c>
      <c r="P14">
        <v>18.899999999999999</v>
      </c>
      <c r="Q14">
        <v>28.2</v>
      </c>
      <c r="R14" s="1">
        <f t="shared" si="0"/>
        <v>23.549999999999997</v>
      </c>
      <c r="S14">
        <f t="shared" si="1"/>
        <v>435.5837849156332</v>
      </c>
    </row>
    <row r="15" spans="14:19" x14ac:dyDescent="0.25">
      <c r="O15" s="3">
        <v>10</v>
      </c>
      <c r="P15">
        <v>45.7</v>
      </c>
      <c r="Q15">
        <v>37.299999999999997</v>
      </c>
      <c r="R15" s="1">
        <f t="shared" si="0"/>
        <v>41.5</v>
      </c>
      <c r="S15">
        <f t="shared" si="1"/>
        <v>1352.6519869112553</v>
      </c>
    </row>
    <row r="16" spans="14:19" x14ac:dyDescent="0.25">
      <c r="O16" s="3">
        <v>11</v>
      </c>
      <c r="P16">
        <v>45.9</v>
      </c>
      <c r="Q16">
        <v>40.9</v>
      </c>
      <c r="R16" s="1">
        <f t="shared" si="0"/>
        <v>43.4</v>
      </c>
      <c r="S16">
        <f t="shared" si="1"/>
        <v>1479.3445646488976</v>
      </c>
    </row>
    <row r="17" spans="15:19" x14ac:dyDescent="0.25">
      <c r="O17" s="3">
        <v>12</v>
      </c>
      <c r="P17">
        <v>24.9</v>
      </c>
      <c r="Q17">
        <v>30.3</v>
      </c>
      <c r="R17" s="1">
        <f t="shared" si="0"/>
        <v>27.6</v>
      </c>
      <c r="S17">
        <f t="shared" si="1"/>
        <v>598.28490494964024</v>
      </c>
    </row>
    <row r="18" spans="15:19" x14ac:dyDescent="0.25">
      <c r="O18" s="3">
        <v>13</v>
      </c>
      <c r="P18">
        <v>23.2</v>
      </c>
      <c r="Q18">
        <v>30.1</v>
      </c>
      <c r="R18" s="1">
        <f t="shared" si="0"/>
        <v>26.65</v>
      </c>
      <c r="S18">
        <f t="shared" si="1"/>
        <v>557.80744710354418</v>
      </c>
    </row>
    <row r="19" spans="15:19" x14ac:dyDescent="0.25">
      <c r="O19" s="3">
        <v>14</v>
      </c>
      <c r="P19">
        <v>24.4</v>
      </c>
      <c r="Q19">
        <v>37.5</v>
      </c>
      <c r="R19" s="1">
        <f t="shared" si="0"/>
        <v>30.95</v>
      </c>
      <c r="S19">
        <f t="shared" si="1"/>
        <v>752.33486421382418</v>
      </c>
    </row>
    <row r="20" spans="15:19" x14ac:dyDescent="0.25">
      <c r="O20" s="3">
        <v>15</v>
      </c>
      <c r="P20">
        <v>33.700000000000003</v>
      </c>
      <c r="Q20">
        <v>14.6</v>
      </c>
      <c r="R20" s="1">
        <f t="shared" si="0"/>
        <v>24.15</v>
      </c>
      <c r="S20">
        <f t="shared" si="1"/>
        <v>458.06188035206827</v>
      </c>
    </row>
    <row r="21" spans="15:19" x14ac:dyDescent="0.25">
      <c r="O21" s="3">
        <v>16</v>
      </c>
      <c r="P21">
        <v>28.7</v>
      </c>
      <c r="Q21">
        <v>31.9</v>
      </c>
      <c r="R21" s="1">
        <f t="shared" si="0"/>
        <v>30.299999999999997</v>
      </c>
      <c r="S21">
        <f t="shared" si="1"/>
        <v>721.06619983356313</v>
      </c>
    </row>
    <row r="22" spans="15:19" x14ac:dyDescent="0.25">
      <c r="O22" s="6"/>
      <c r="R22" s="1">
        <f>AVERAGE(R6:R21)</f>
        <v>36.259374999999999</v>
      </c>
      <c r="S22">
        <f>AVERAGE(S6:S21)</f>
        <v>1084.5120224703821</v>
      </c>
    </row>
    <row r="23" spans="15:19" x14ac:dyDescent="0.25">
      <c r="O23" s="2">
        <v>1</v>
      </c>
      <c r="P23">
        <v>100.8</v>
      </c>
      <c r="Q23">
        <v>97</v>
      </c>
      <c r="R23" s="1">
        <f t="shared" si="0"/>
        <v>98.9</v>
      </c>
      <c r="S23">
        <f t="shared" si="1"/>
        <v>7682.144369804756</v>
      </c>
    </row>
    <row r="24" spans="15:19" x14ac:dyDescent="0.25">
      <c r="O24" s="2">
        <v>2</v>
      </c>
      <c r="P24">
        <v>96.8</v>
      </c>
      <c r="Q24">
        <v>79</v>
      </c>
      <c r="R24" s="1">
        <f t="shared" si="0"/>
        <v>87.9</v>
      </c>
      <c r="S24">
        <f t="shared" si="1"/>
        <v>6068.3082236556793</v>
      </c>
    </row>
    <row r="25" spans="15:19" x14ac:dyDescent="0.25">
      <c r="O25" s="2">
        <v>3</v>
      </c>
      <c r="P25">
        <v>84.3</v>
      </c>
      <c r="Q25">
        <v>34.4</v>
      </c>
      <c r="R25" s="1">
        <f t="shared" si="0"/>
        <v>59.349999999999994</v>
      </c>
      <c r="S25">
        <f t="shared" si="1"/>
        <v>2766.5041622098474</v>
      </c>
    </row>
    <row r="26" spans="15:19" x14ac:dyDescent="0.25">
      <c r="O26" s="2">
        <v>4</v>
      </c>
      <c r="P26">
        <v>128.69999999999999</v>
      </c>
      <c r="Q26">
        <v>52.1</v>
      </c>
      <c r="R26" s="1">
        <f t="shared" si="0"/>
        <v>90.4</v>
      </c>
      <c r="S26">
        <f t="shared" si="1"/>
        <v>6418.3994549900917</v>
      </c>
    </row>
    <row r="27" spans="15:19" x14ac:dyDescent="0.25">
      <c r="O27" s="2">
        <v>5</v>
      </c>
      <c r="P27">
        <v>97.4</v>
      </c>
      <c r="Q27">
        <v>51.2</v>
      </c>
      <c r="R27" s="1">
        <f t="shared" si="0"/>
        <v>74.300000000000011</v>
      </c>
      <c r="S27">
        <f t="shared" si="1"/>
        <v>4335.7827070539806</v>
      </c>
    </row>
    <row r="28" spans="15:19" x14ac:dyDescent="0.25">
      <c r="O28" s="2">
        <v>6</v>
      </c>
      <c r="P28">
        <v>130.19999999999999</v>
      </c>
      <c r="Q28">
        <v>83.8</v>
      </c>
      <c r="R28" s="1">
        <f t="shared" si="0"/>
        <v>107</v>
      </c>
      <c r="S28">
        <f t="shared" si="1"/>
        <v>8992.0235727373856</v>
      </c>
    </row>
    <row r="29" spans="15:19" x14ac:dyDescent="0.25">
      <c r="O29" s="2">
        <v>7</v>
      </c>
      <c r="P29">
        <v>78.5</v>
      </c>
      <c r="Q29">
        <v>53</v>
      </c>
      <c r="R29" s="1">
        <f t="shared" si="0"/>
        <v>65.75</v>
      </c>
      <c r="S29">
        <f t="shared" si="1"/>
        <v>3395.3253477523813</v>
      </c>
    </row>
    <row r="30" spans="15:19" x14ac:dyDescent="0.25">
      <c r="O30" s="2">
        <v>8</v>
      </c>
      <c r="P30">
        <v>141.9</v>
      </c>
      <c r="Q30">
        <v>56.7</v>
      </c>
      <c r="R30" s="1">
        <f t="shared" si="0"/>
        <v>99.300000000000011</v>
      </c>
      <c r="S30">
        <f t="shared" si="1"/>
        <v>7744.4107361989063</v>
      </c>
    </row>
    <row r="31" spans="15:19" x14ac:dyDescent="0.25">
      <c r="O31" s="2">
        <v>9</v>
      </c>
      <c r="P31">
        <v>56.7</v>
      </c>
      <c r="Q31">
        <v>70.8</v>
      </c>
      <c r="R31" s="1">
        <f t="shared" si="0"/>
        <v>63.75</v>
      </c>
      <c r="S31">
        <f t="shared" si="1"/>
        <v>3191.9072234324422</v>
      </c>
    </row>
    <row r="32" spans="15:19" x14ac:dyDescent="0.25">
      <c r="O32" s="2">
        <v>10</v>
      </c>
      <c r="P32">
        <v>53</v>
      </c>
      <c r="Q32">
        <v>141.9</v>
      </c>
      <c r="R32" s="1">
        <f t="shared" si="0"/>
        <v>97.45</v>
      </c>
      <c r="S32">
        <f t="shared" si="1"/>
        <v>7458.5356221992761</v>
      </c>
    </row>
    <row r="33" spans="15:19" x14ac:dyDescent="0.25">
      <c r="O33" s="2">
        <v>11</v>
      </c>
      <c r="P33">
        <v>68.2</v>
      </c>
      <c r="Q33">
        <v>54.3</v>
      </c>
      <c r="R33" s="1">
        <f t="shared" si="0"/>
        <v>61.25</v>
      </c>
      <c r="S33">
        <f t="shared" si="1"/>
        <v>2946.4702973707394</v>
      </c>
    </row>
    <row r="34" spans="15:19" x14ac:dyDescent="0.25">
      <c r="O34" s="7"/>
      <c r="R34" s="1">
        <f>AVERAGE(R23:R33)</f>
        <v>82.304545454545462</v>
      </c>
      <c r="S34" s="1">
        <f>AVERAGE(S23:S33)</f>
        <v>5545.4374288550453</v>
      </c>
    </row>
    <row r="35" spans="15:19" x14ac:dyDescent="0.25">
      <c r="R35" s="1">
        <f>AVERAGE(R23:R33,R6:R21)</f>
        <v>55.018518518518533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1755BB-F849-4481-AEEA-DCF6C2C041A4}">
  <dimension ref="N2:S13"/>
  <sheetViews>
    <sheetView workbookViewId="0">
      <selection activeCell="T19" sqref="T19"/>
    </sheetView>
  </sheetViews>
  <sheetFormatPr defaultRowHeight="15" x14ac:dyDescent="0.25"/>
  <sheetData>
    <row r="2" spans="14:19" x14ac:dyDescent="0.25">
      <c r="N2" s="4" t="s">
        <v>8</v>
      </c>
      <c r="O2" t="s">
        <v>9</v>
      </c>
    </row>
    <row r="3" spans="14:19" x14ac:dyDescent="0.25">
      <c r="P3" t="s">
        <v>10</v>
      </c>
      <c r="Q3" t="s">
        <v>11</v>
      </c>
      <c r="R3" t="s">
        <v>12</v>
      </c>
      <c r="S3" t="s">
        <v>13</v>
      </c>
    </row>
    <row r="4" spans="14:19" x14ac:dyDescent="0.25">
      <c r="P4" s="5">
        <v>14.9</v>
      </c>
      <c r="Q4" s="5">
        <v>33.799999999999997</v>
      </c>
      <c r="R4" s="5">
        <f>MEDIAN(P4,Q4)</f>
        <v>24.35</v>
      </c>
      <c r="S4">
        <f>PI()*(R4*R4/4)</f>
        <v>465.68024253702356</v>
      </c>
    </row>
    <row r="5" spans="14:19" x14ac:dyDescent="0.25">
      <c r="P5" s="5">
        <v>25.2</v>
      </c>
      <c r="Q5" s="5">
        <v>36</v>
      </c>
      <c r="R5" s="5">
        <f t="shared" ref="R5:R12" si="0">MEDIAN(P5,Q5)</f>
        <v>30.6</v>
      </c>
      <c r="S5">
        <f t="shared" ref="S5:S13" si="1">PI()*(R5*R5/4)</f>
        <v>735.41542427883473</v>
      </c>
    </row>
    <row r="6" spans="14:19" x14ac:dyDescent="0.25">
      <c r="P6" s="5">
        <v>21.1</v>
      </c>
      <c r="Q6" s="5">
        <v>19.7</v>
      </c>
      <c r="R6" s="5">
        <f t="shared" si="0"/>
        <v>20.399999999999999</v>
      </c>
      <c r="S6">
        <f t="shared" si="1"/>
        <v>326.85129967948205</v>
      </c>
    </row>
    <row r="7" spans="14:19" x14ac:dyDescent="0.25">
      <c r="P7" s="5">
        <v>22.1</v>
      </c>
      <c r="Q7" s="5">
        <v>17.399999999999999</v>
      </c>
      <c r="R7" s="5">
        <f t="shared" si="0"/>
        <v>19.75</v>
      </c>
      <c r="S7">
        <f t="shared" si="1"/>
        <v>306.35437111021719</v>
      </c>
    </row>
    <row r="8" spans="14:19" x14ac:dyDescent="0.25">
      <c r="P8" s="5">
        <v>30.4</v>
      </c>
      <c r="Q8" s="5">
        <v>12.1</v>
      </c>
      <c r="R8" s="5">
        <f t="shared" si="0"/>
        <v>21.25</v>
      </c>
      <c r="S8">
        <f t="shared" si="1"/>
        <v>354.65635815916022</v>
      </c>
    </row>
    <row r="9" spans="14:19" x14ac:dyDescent="0.25">
      <c r="P9" s="5">
        <v>26.6</v>
      </c>
      <c r="Q9" s="5">
        <v>16.899999999999999</v>
      </c>
      <c r="R9" s="5">
        <f t="shared" si="0"/>
        <v>21.75</v>
      </c>
      <c r="S9">
        <f t="shared" si="1"/>
        <v>371.54241867220537</v>
      </c>
    </row>
    <row r="10" spans="14:19" x14ac:dyDescent="0.25">
      <c r="P10" s="5">
        <v>58.6</v>
      </c>
      <c r="Q10" s="5">
        <v>27.6</v>
      </c>
      <c r="R10" s="5">
        <f t="shared" si="0"/>
        <v>43.1</v>
      </c>
      <c r="S10">
        <f t="shared" si="1"/>
        <v>1458.963482308734</v>
      </c>
    </row>
    <row r="11" spans="14:19" x14ac:dyDescent="0.25">
      <c r="P11" s="5">
        <v>22</v>
      </c>
      <c r="Q11" s="5">
        <v>8.4</v>
      </c>
      <c r="R11" s="5">
        <f t="shared" si="0"/>
        <v>15.2</v>
      </c>
      <c r="S11">
        <f t="shared" si="1"/>
        <v>181.45839167134645</v>
      </c>
    </row>
    <row r="12" spans="14:19" x14ac:dyDescent="0.25">
      <c r="P12" s="5">
        <v>32.799999999999997</v>
      </c>
      <c r="Q12" s="5">
        <v>33.4</v>
      </c>
      <c r="R12" s="5">
        <f t="shared" si="0"/>
        <v>33.099999999999994</v>
      </c>
      <c r="S12">
        <f t="shared" si="1"/>
        <v>860.490081799878</v>
      </c>
    </row>
    <row r="13" spans="14:19" x14ac:dyDescent="0.25">
      <c r="N13" t="s">
        <v>22</v>
      </c>
      <c r="R13" s="5">
        <f>AVERAGE(R4:R12)</f>
        <v>25.499999999999996</v>
      </c>
      <c r="S13">
        <f t="shared" si="1"/>
        <v>510.70515574919057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149AFF-5AEA-4849-8267-B41C68810D7B}">
  <dimension ref="N2:S11"/>
  <sheetViews>
    <sheetView workbookViewId="0">
      <selection activeCell="R48" sqref="R48"/>
    </sheetView>
  </sheetViews>
  <sheetFormatPr defaultRowHeight="15" x14ac:dyDescent="0.25"/>
  <sheetData>
    <row r="2" spans="14:19" x14ac:dyDescent="0.25">
      <c r="N2" s="4" t="s">
        <v>8</v>
      </c>
      <c r="O2" t="s">
        <v>9</v>
      </c>
    </row>
    <row r="3" spans="14:19" x14ac:dyDescent="0.25">
      <c r="P3" t="s">
        <v>10</v>
      </c>
      <c r="Q3" t="s">
        <v>11</v>
      </c>
      <c r="R3" t="s">
        <v>12</v>
      </c>
      <c r="S3" t="s">
        <v>13</v>
      </c>
    </row>
    <row r="4" spans="14:19" x14ac:dyDescent="0.25">
      <c r="P4">
        <v>39.299999999999997</v>
      </c>
      <c r="Q4" s="1">
        <v>22.5</v>
      </c>
      <c r="R4" s="1">
        <f>MEDIAN(P4,Q4)</f>
        <v>30.9</v>
      </c>
      <c r="S4">
        <f>PI()*(R4*R4/4)</f>
        <v>749.90602039351757</v>
      </c>
    </row>
    <row r="5" spans="14:19" x14ac:dyDescent="0.25">
      <c r="P5">
        <v>43.2</v>
      </c>
      <c r="Q5">
        <v>16.5</v>
      </c>
      <c r="R5" s="1">
        <f t="shared" ref="R5:R10" si="0">MEDIAN(P5,Q5)</f>
        <v>29.85</v>
      </c>
      <c r="S5">
        <f t="shared" ref="S5:S10" si="1">PI()*(R5*R5/4)</f>
        <v>699.80743504580289</v>
      </c>
    </row>
    <row r="6" spans="14:19" x14ac:dyDescent="0.25">
      <c r="P6">
        <v>28.8</v>
      </c>
      <c r="Q6">
        <v>24.4</v>
      </c>
      <c r="R6" s="1">
        <f t="shared" si="0"/>
        <v>26.6</v>
      </c>
      <c r="S6">
        <f t="shared" si="1"/>
        <v>555.71632449349852</v>
      </c>
    </row>
    <row r="7" spans="14:19" x14ac:dyDescent="0.25">
      <c r="P7">
        <v>32.200000000000003</v>
      </c>
      <c r="Q7">
        <v>24.2</v>
      </c>
      <c r="R7" s="1">
        <f t="shared" si="0"/>
        <v>28.200000000000003</v>
      </c>
      <c r="S7">
        <f t="shared" si="1"/>
        <v>624.58003546018688</v>
      </c>
    </row>
    <row r="8" spans="14:19" x14ac:dyDescent="0.25">
      <c r="P8">
        <v>56.2</v>
      </c>
      <c r="Q8">
        <v>25.5</v>
      </c>
      <c r="R8" s="1">
        <f t="shared" si="0"/>
        <v>40.85</v>
      </c>
      <c r="S8">
        <f t="shared" si="1"/>
        <v>1310.6115867199985</v>
      </c>
    </row>
    <row r="9" spans="14:19" x14ac:dyDescent="0.25">
      <c r="P9">
        <v>28.8</v>
      </c>
      <c r="Q9">
        <v>16.899999999999999</v>
      </c>
      <c r="R9" s="1">
        <f t="shared" si="0"/>
        <v>22.85</v>
      </c>
      <c r="S9">
        <f t="shared" si="1"/>
        <v>410.07405256848426</v>
      </c>
    </row>
    <row r="10" spans="14:19" x14ac:dyDescent="0.25">
      <c r="P10">
        <v>31.1</v>
      </c>
      <c r="Q10">
        <v>21.3</v>
      </c>
      <c r="R10" s="1">
        <f t="shared" si="0"/>
        <v>26.200000000000003</v>
      </c>
      <c r="S10">
        <f t="shared" si="1"/>
        <v>539.12871528254448</v>
      </c>
    </row>
    <row r="11" spans="14:19" x14ac:dyDescent="0.25">
      <c r="N11" t="s">
        <v>22</v>
      </c>
      <c r="R11">
        <f>AVERAGE(R4:R10)</f>
        <v>29.349999999999998</v>
      </c>
      <c r="S11">
        <f>AVERAGE(S4:S10)</f>
        <v>698.54630999486187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1C4341-698E-4E5F-9736-5B96CFAEC3E9}">
  <dimension ref="K1:P25"/>
  <sheetViews>
    <sheetView workbookViewId="0">
      <selection activeCell="N14" sqref="N14"/>
    </sheetView>
  </sheetViews>
  <sheetFormatPr defaultRowHeight="15" x14ac:dyDescent="0.25"/>
  <sheetData>
    <row r="1" spans="11:16" x14ac:dyDescent="0.25">
      <c r="K1" s="4" t="s">
        <v>8</v>
      </c>
      <c r="L1" t="s">
        <v>9</v>
      </c>
    </row>
    <row r="2" spans="11:16" x14ac:dyDescent="0.25">
      <c r="M2" t="s">
        <v>10</v>
      </c>
      <c r="N2" t="s">
        <v>11</v>
      </c>
      <c r="O2" t="s">
        <v>12</v>
      </c>
      <c r="P2" t="s">
        <v>13</v>
      </c>
    </row>
    <row r="3" spans="11:16" x14ac:dyDescent="0.25">
      <c r="L3" t="s">
        <v>14</v>
      </c>
      <c r="M3" s="16"/>
      <c r="N3" s="16"/>
      <c r="O3" s="5"/>
      <c r="P3" s="5">
        <f>PI()*(M3/2)^2</f>
        <v>0</v>
      </c>
    </row>
    <row r="4" spans="11:16" x14ac:dyDescent="0.25">
      <c r="L4" t="s">
        <v>15</v>
      </c>
      <c r="M4" s="16"/>
      <c r="N4" s="16"/>
      <c r="O4" s="5"/>
      <c r="P4" s="5">
        <f>PI()*(M4/2)^2</f>
        <v>0</v>
      </c>
    </row>
    <row r="5" spans="11:16" x14ac:dyDescent="0.25">
      <c r="L5" t="s">
        <v>16</v>
      </c>
      <c r="M5" s="16"/>
      <c r="N5" s="16"/>
      <c r="O5" s="5"/>
      <c r="P5" s="5">
        <f>P3-P4</f>
        <v>0</v>
      </c>
    </row>
    <row r="6" spans="11:16" x14ac:dyDescent="0.25">
      <c r="L6" s="3">
        <v>1</v>
      </c>
      <c r="M6">
        <v>19.899999999999999</v>
      </c>
      <c r="N6">
        <v>21</v>
      </c>
      <c r="O6" s="5">
        <f>MEDIAN(M6,N6)</f>
        <v>20.45</v>
      </c>
      <c r="P6" s="5">
        <f>PI()*(O6/2)^2</f>
        <v>328.45547542822135</v>
      </c>
    </row>
    <row r="7" spans="11:16" x14ac:dyDescent="0.25">
      <c r="L7" s="3">
        <v>2</v>
      </c>
      <c r="M7">
        <v>19.5</v>
      </c>
      <c r="N7">
        <v>8</v>
      </c>
      <c r="O7" s="5">
        <f>MEDIAN(M7,N7)</f>
        <v>13.75</v>
      </c>
      <c r="P7" s="5">
        <f t="shared" ref="P7:P24" si="0">PI()*(O7/2)^2</f>
        <v>148.48934026733008</v>
      </c>
    </row>
    <row r="8" spans="11:16" x14ac:dyDescent="0.25">
      <c r="L8" s="3">
        <v>3</v>
      </c>
      <c r="M8">
        <v>19.399999999999999</v>
      </c>
      <c r="N8">
        <v>14.1</v>
      </c>
      <c r="O8" s="5">
        <f>MEDIAN(M8,N8)</f>
        <v>16.75</v>
      </c>
      <c r="P8" s="5">
        <f t="shared" si="0"/>
        <v>220.35327221819659</v>
      </c>
    </row>
    <row r="9" spans="11:16" x14ac:dyDescent="0.25">
      <c r="L9" s="3">
        <v>4</v>
      </c>
      <c r="M9" s="1">
        <v>25.8</v>
      </c>
      <c r="N9" s="1">
        <v>9.1</v>
      </c>
      <c r="O9" s="5">
        <f t="shared" ref="O9:O24" si="1">MEDIAN(M9,N9)</f>
        <v>17.450000000000003</v>
      </c>
      <c r="P9" s="5">
        <f t="shared" si="0"/>
        <v>239.15570424993157</v>
      </c>
    </row>
    <row r="10" spans="11:16" x14ac:dyDescent="0.25">
      <c r="L10" s="3">
        <v>5</v>
      </c>
      <c r="M10" s="1">
        <v>32.9</v>
      </c>
      <c r="N10" s="1">
        <v>17</v>
      </c>
      <c r="O10" s="5">
        <f t="shared" si="1"/>
        <v>24.95</v>
      </c>
      <c r="P10" s="5">
        <f t="shared" si="0"/>
        <v>488.91232021031999</v>
      </c>
    </row>
    <row r="11" spans="11:16" x14ac:dyDescent="0.25">
      <c r="L11" s="3">
        <v>6</v>
      </c>
      <c r="M11" s="1">
        <v>26.4</v>
      </c>
      <c r="N11" s="1">
        <v>21.5</v>
      </c>
      <c r="O11" s="5">
        <f t="shared" si="1"/>
        <v>23.95</v>
      </c>
      <c r="P11" s="5">
        <f t="shared" si="0"/>
        <v>450.50635002018481</v>
      </c>
    </row>
    <row r="12" spans="11:16" x14ac:dyDescent="0.25">
      <c r="L12" s="3">
        <v>7</v>
      </c>
      <c r="M12" s="1">
        <v>15.8</v>
      </c>
      <c r="N12" s="1">
        <v>19.899999999999999</v>
      </c>
      <c r="O12" s="5">
        <f t="shared" si="1"/>
        <v>17.850000000000001</v>
      </c>
      <c r="P12" s="5">
        <f t="shared" si="0"/>
        <v>250.2455263171035</v>
      </c>
    </row>
    <row r="13" spans="11:16" x14ac:dyDescent="0.25">
      <c r="L13" s="3">
        <v>8</v>
      </c>
      <c r="M13" s="1">
        <v>15.4</v>
      </c>
      <c r="N13" s="1">
        <v>25.9</v>
      </c>
      <c r="O13" s="5">
        <f t="shared" si="1"/>
        <v>20.65</v>
      </c>
      <c r="P13" s="5">
        <f t="shared" si="0"/>
        <v>334.91144833134837</v>
      </c>
    </row>
    <row r="14" spans="11:16" x14ac:dyDescent="0.25">
      <c r="L14" s="3">
        <v>9</v>
      </c>
      <c r="M14" s="1"/>
      <c r="N14" s="1"/>
      <c r="O14" s="5" t="e">
        <f t="shared" si="1"/>
        <v>#NUM!</v>
      </c>
      <c r="P14" s="5" t="e">
        <f t="shared" si="0"/>
        <v>#NUM!</v>
      </c>
    </row>
    <row r="15" spans="11:16" x14ac:dyDescent="0.25">
      <c r="L15" s="3">
        <v>10</v>
      </c>
      <c r="M15" s="1"/>
      <c r="N15" s="1"/>
      <c r="O15" s="5" t="e">
        <f t="shared" si="1"/>
        <v>#NUM!</v>
      </c>
      <c r="P15" s="5" t="e">
        <f t="shared" si="0"/>
        <v>#NUM!</v>
      </c>
    </row>
    <row r="16" spans="11:16" x14ac:dyDescent="0.25">
      <c r="L16" s="3">
        <v>11</v>
      </c>
      <c r="M16" s="1"/>
      <c r="N16" s="1"/>
      <c r="O16" s="5" t="e">
        <f t="shared" si="1"/>
        <v>#NUM!</v>
      </c>
      <c r="P16" s="5" t="e">
        <f t="shared" si="0"/>
        <v>#NUM!</v>
      </c>
    </row>
    <row r="17" spans="12:16" x14ac:dyDescent="0.25">
      <c r="L17" s="3">
        <v>12</v>
      </c>
      <c r="M17" s="1"/>
      <c r="N17" s="1"/>
      <c r="O17" s="5" t="e">
        <f t="shared" si="1"/>
        <v>#NUM!</v>
      </c>
      <c r="P17" s="5" t="e">
        <f t="shared" si="0"/>
        <v>#NUM!</v>
      </c>
    </row>
    <row r="18" spans="12:16" x14ac:dyDescent="0.25">
      <c r="L18" s="3">
        <v>13</v>
      </c>
      <c r="M18" s="1"/>
      <c r="N18" s="1"/>
      <c r="O18" s="5" t="e">
        <f t="shared" si="1"/>
        <v>#NUM!</v>
      </c>
      <c r="P18" s="5" t="e">
        <f t="shared" si="0"/>
        <v>#NUM!</v>
      </c>
    </row>
    <row r="19" spans="12:16" x14ac:dyDescent="0.25">
      <c r="L19" s="3">
        <v>14</v>
      </c>
      <c r="M19" s="1"/>
      <c r="N19" s="1"/>
      <c r="O19" s="5" t="e">
        <f t="shared" si="1"/>
        <v>#NUM!</v>
      </c>
      <c r="P19" s="5" t="e">
        <f t="shared" si="0"/>
        <v>#NUM!</v>
      </c>
    </row>
    <row r="20" spans="12:16" x14ac:dyDescent="0.25">
      <c r="L20" s="3">
        <v>15</v>
      </c>
      <c r="M20" s="1"/>
      <c r="N20" s="1"/>
      <c r="O20" s="5" t="e">
        <f t="shared" si="1"/>
        <v>#NUM!</v>
      </c>
      <c r="P20" s="5" t="e">
        <f t="shared" si="0"/>
        <v>#NUM!</v>
      </c>
    </row>
    <row r="21" spans="12:16" x14ac:dyDescent="0.25">
      <c r="L21" s="3">
        <v>16</v>
      </c>
      <c r="M21" s="1"/>
      <c r="N21" s="1"/>
      <c r="O21" s="5" t="e">
        <f t="shared" si="1"/>
        <v>#NUM!</v>
      </c>
      <c r="P21" s="5" t="e">
        <f t="shared" si="0"/>
        <v>#NUM!</v>
      </c>
    </row>
    <row r="22" spans="12:16" x14ac:dyDescent="0.25">
      <c r="L22" s="3">
        <v>17</v>
      </c>
      <c r="M22" s="1"/>
      <c r="N22" s="1"/>
      <c r="O22" s="5" t="e">
        <f t="shared" si="1"/>
        <v>#NUM!</v>
      </c>
      <c r="P22" s="5" t="e">
        <f t="shared" si="0"/>
        <v>#NUM!</v>
      </c>
    </row>
    <row r="23" spans="12:16" x14ac:dyDescent="0.25">
      <c r="L23" s="3">
        <v>18</v>
      </c>
      <c r="M23" s="1"/>
      <c r="N23" s="1"/>
      <c r="O23" s="5" t="e">
        <f t="shared" si="1"/>
        <v>#NUM!</v>
      </c>
      <c r="P23" s="5" t="e">
        <f t="shared" si="0"/>
        <v>#NUM!</v>
      </c>
    </row>
    <row r="24" spans="12:16" x14ac:dyDescent="0.25">
      <c r="L24" s="3">
        <v>19</v>
      </c>
      <c r="M24" s="1"/>
      <c r="N24" s="1"/>
      <c r="O24" s="5" t="e">
        <f t="shared" si="1"/>
        <v>#NUM!</v>
      </c>
      <c r="P24" s="5" t="e">
        <f t="shared" si="0"/>
        <v>#NUM!</v>
      </c>
    </row>
    <row r="25" spans="12:16" x14ac:dyDescent="0.25">
      <c r="L25" s="6"/>
      <c r="M25" s="1"/>
      <c r="N25" s="1"/>
      <c r="O25" s="5" t="e">
        <f>AVERAGE(O2:O14)</f>
        <v>#NUM!</v>
      </c>
      <c r="P25" s="5" t="e">
        <f>AVERAGE(P2:P14)</f>
        <v>#NUM!</v>
      </c>
    </row>
  </sheetData>
  <mergeCells count="3">
    <mergeCell ref="M3:N3"/>
    <mergeCell ref="M4:N4"/>
    <mergeCell ref="M5:N5"/>
  </mergeCells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2075EE-8C79-40EC-AEA4-BB3516DE4FE0}">
  <dimension ref="J1:O43"/>
  <sheetViews>
    <sheetView workbookViewId="0">
      <selection activeCell="N16" sqref="N16"/>
    </sheetView>
  </sheetViews>
  <sheetFormatPr defaultRowHeight="15" x14ac:dyDescent="0.25"/>
  <cols>
    <col min="14" max="14" width="13.140625" customWidth="1"/>
  </cols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>
        <v>346.1</v>
      </c>
      <c r="M3" s="16"/>
      <c r="N3" s="5"/>
      <c r="O3" s="5">
        <f>PI()*(L3/2)^2</f>
        <v>94079.083936177674</v>
      </c>
    </row>
    <row r="4" spans="10:15" x14ac:dyDescent="0.25">
      <c r="K4" t="s">
        <v>15</v>
      </c>
      <c r="L4" s="16">
        <v>210.3</v>
      </c>
      <c r="M4" s="16"/>
      <c r="N4" s="5"/>
      <c r="O4" s="5">
        <f>PI()*(L4/2)^2</f>
        <v>34735.089860250257</v>
      </c>
    </row>
    <row r="5" spans="10:15" x14ac:dyDescent="0.25">
      <c r="K5" t="s">
        <v>16</v>
      </c>
      <c r="L5" s="16">
        <f>L3-L4</f>
        <v>135.80000000000001</v>
      </c>
      <c r="M5" s="16"/>
      <c r="N5" s="5"/>
      <c r="O5" s="5">
        <f>O3-O4</f>
        <v>59343.994075927418</v>
      </c>
    </row>
    <row r="6" spans="10:15" x14ac:dyDescent="0.25">
      <c r="K6" s="3">
        <v>1</v>
      </c>
      <c r="N6" s="5" t="e">
        <f>MEDIAN(L9,M9)</f>
        <v>#NUM!</v>
      </c>
      <c r="O6" s="5" t="e">
        <f>PI()*(N6/2)^2</f>
        <v>#NUM!</v>
      </c>
    </row>
    <row r="7" spans="10:15" x14ac:dyDescent="0.25">
      <c r="K7" s="3">
        <v>2</v>
      </c>
      <c r="N7" s="5" t="e">
        <f>MEDIAN(L10,M10)</f>
        <v>#NUM!</v>
      </c>
      <c r="O7" s="5" t="e">
        <f t="shared" ref="O7:O22" si="0">PI()*(N7/2)^2</f>
        <v>#NUM!</v>
      </c>
    </row>
    <row r="8" spans="10:15" x14ac:dyDescent="0.25">
      <c r="K8" s="3">
        <v>3</v>
      </c>
      <c r="N8" s="5" t="e">
        <f>MEDIAN(L11,M11)</f>
        <v>#NUM!</v>
      </c>
      <c r="O8" s="5" t="e">
        <f t="shared" si="0"/>
        <v>#NUM!</v>
      </c>
    </row>
    <row r="9" spans="10:15" x14ac:dyDescent="0.25">
      <c r="K9" s="3">
        <v>4</v>
      </c>
      <c r="L9" s="1"/>
      <c r="M9" s="1"/>
      <c r="N9" s="5" t="e">
        <f>MEDIAN(L12,M12)</f>
        <v>#NUM!</v>
      </c>
      <c r="O9" s="5" t="e">
        <f t="shared" si="0"/>
        <v>#NUM!</v>
      </c>
    </row>
    <row r="10" spans="10:15" x14ac:dyDescent="0.25">
      <c r="K10" s="3">
        <v>5</v>
      </c>
      <c r="L10" s="1"/>
      <c r="M10" s="1"/>
      <c r="N10" s="5" t="e">
        <f t="shared" ref="N10:N12" si="1">MEDIAN(L13,M13)</f>
        <v>#NUM!</v>
      </c>
      <c r="O10" s="5" t="e">
        <f t="shared" si="0"/>
        <v>#NUM!</v>
      </c>
    </row>
    <row r="11" spans="10:15" x14ac:dyDescent="0.25">
      <c r="K11" s="3">
        <v>6</v>
      </c>
      <c r="L11" s="1"/>
      <c r="M11" s="1"/>
      <c r="N11" s="5" t="e">
        <f t="shared" si="1"/>
        <v>#NUM!</v>
      </c>
      <c r="O11" s="5" t="e">
        <f t="shared" si="0"/>
        <v>#NUM!</v>
      </c>
    </row>
    <row r="12" spans="10:15" x14ac:dyDescent="0.25">
      <c r="K12" s="3">
        <v>7</v>
      </c>
      <c r="L12" s="1"/>
      <c r="M12" s="1"/>
      <c r="N12" s="5" t="e">
        <f t="shared" si="1"/>
        <v>#NUM!</v>
      </c>
      <c r="O12" s="5" t="e">
        <f t="shared" si="0"/>
        <v>#NUM!</v>
      </c>
    </row>
    <row r="13" spans="10:15" x14ac:dyDescent="0.25">
      <c r="K13" s="3">
        <v>8</v>
      </c>
      <c r="L13" s="1"/>
      <c r="M13" s="1"/>
      <c r="N13" s="5" t="e">
        <f t="shared" ref="N13:N22" si="2">MEDIAN(L13,M13)</f>
        <v>#NUM!</v>
      </c>
      <c r="O13" s="5" t="e">
        <f t="shared" si="0"/>
        <v>#NUM!</v>
      </c>
    </row>
    <row r="14" spans="10:15" x14ac:dyDescent="0.25">
      <c r="K14" s="3">
        <v>9</v>
      </c>
      <c r="L14" s="1"/>
      <c r="M14" s="1"/>
      <c r="N14" s="5" t="e">
        <f t="shared" si="2"/>
        <v>#NUM!</v>
      </c>
      <c r="O14" s="5" t="e">
        <f t="shared" si="0"/>
        <v>#NUM!</v>
      </c>
    </row>
    <row r="15" spans="10:15" x14ac:dyDescent="0.25">
      <c r="K15" s="3">
        <v>10</v>
      </c>
      <c r="L15" s="1"/>
      <c r="M15" s="1"/>
      <c r="N15" s="5" t="e">
        <f t="shared" si="2"/>
        <v>#NUM!</v>
      </c>
      <c r="O15" s="5" t="e">
        <f t="shared" si="0"/>
        <v>#NUM!</v>
      </c>
    </row>
    <row r="16" spans="10:15" x14ac:dyDescent="0.25">
      <c r="K16" s="3">
        <v>11</v>
      </c>
      <c r="L16" s="1"/>
      <c r="M16" s="1"/>
      <c r="N16" s="5" t="e">
        <f t="shared" si="2"/>
        <v>#NUM!</v>
      </c>
      <c r="O16" s="5" t="e">
        <f t="shared" si="0"/>
        <v>#NUM!</v>
      </c>
    </row>
    <row r="17" spans="11:15" x14ac:dyDescent="0.25">
      <c r="K17" s="3">
        <v>12</v>
      </c>
      <c r="L17" s="1"/>
      <c r="M17" s="1"/>
      <c r="N17" s="5" t="e">
        <f t="shared" si="2"/>
        <v>#NUM!</v>
      </c>
      <c r="O17" s="5" t="e">
        <f t="shared" si="0"/>
        <v>#NUM!</v>
      </c>
    </row>
    <row r="18" spans="11:15" x14ac:dyDescent="0.25">
      <c r="K18" s="3">
        <v>13</v>
      </c>
      <c r="L18" s="1"/>
      <c r="M18" s="1"/>
      <c r="N18" s="5" t="e">
        <f t="shared" si="2"/>
        <v>#NUM!</v>
      </c>
      <c r="O18" s="5" t="e">
        <f t="shared" si="0"/>
        <v>#NUM!</v>
      </c>
    </row>
    <row r="19" spans="11:15" x14ac:dyDescent="0.25">
      <c r="K19" s="3">
        <v>14</v>
      </c>
      <c r="L19" s="1"/>
      <c r="M19" s="1"/>
      <c r="N19" s="5" t="e">
        <f t="shared" si="2"/>
        <v>#NUM!</v>
      </c>
      <c r="O19" s="5" t="e">
        <f t="shared" si="0"/>
        <v>#NUM!</v>
      </c>
    </row>
    <row r="20" spans="11:15" x14ac:dyDescent="0.25">
      <c r="K20" s="3">
        <v>15</v>
      </c>
      <c r="L20" s="1"/>
      <c r="M20" s="1"/>
      <c r="N20" s="5" t="e">
        <f t="shared" si="2"/>
        <v>#NUM!</v>
      </c>
      <c r="O20" s="5" t="e">
        <f t="shared" si="0"/>
        <v>#NUM!</v>
      </c>
    </row>
    <row r="21" spans="11:15" x14ac:dyDescent="0.25">
      <c r="K21" s="3">
        <v>16</v>
      </c>
      <c r="L21" s="1"/>
      <c r="M21" s="1"/>
      <c r="N21" s="5" t="e">
        <f t="shared" si="2"/>
        <v>#NUM!</v>
      </c>
      <c r="O21" s="5" t="e">
        <f t="shared" si="0"/>
        <v>#NUM!</v>
      </c>
    </row>
    <row r="22" spans="11:15" x14ac:dyDescent="0.25">
      <c r="K22" s="3">
        <v>17</v>
      </c>
      <c r="L22" s="1"/>
      <c r="M22" s="1"/>
      <c r="N22" s="5" t="e">
        <f t="shared" si="2"/>
        <v>#NUM!</v>
      </c>
      <c r="O22" s="5" t="e">
        <f t="shared" si="0"/>
        <v>#NUM!</v>
      </c>
    </row>
    <row r="23" spans="11:15" x14ac:dyDescent="0.25">
      <c r="K23" s="6"/>
      <c r="L23" s="1"/>
      <c r="M23" s="1"/>
      <c r="N23" s="5" t="e">
        <f>AVERAGE(N6:N22)</f>
        <v>#NUM!</v>
      </c>
      <c r="O23" s="5" t="e">
        <f>AVERAGE(O6:O22)</f>
        <v>#NUM!</v>
      </c>
    </row>
    <row r="24" spans="11:15" x14ac:dyDescent="0.25">
      <c r="K24" s="2">
        <v>1</v>
      </c>
      <c r="L24" s="1">
        <v>26.9</v>
      </c>
      <c r="M24" s="1">
        <v>18.399999999999999</v>
      </c>
      <c r="N24" s="5">
        <f t="shared" ref="N24:N42" si="3">MEDIAN(L24,M24)</f>
        <v>22.65</v>
      </c>
      <c r="O24" s="5">
        <f>PI()*(N24/2)^2</f>
        <v>402.92692928156737</v>
      </c>
    </row>
    <row r="25" spans="11:15" x14ac:dyDescent="0.25">
      <c r="K25" s="2">
        <v>2</v>
      </c>
      <c r="L25" s="1">
        <v>20.5</v>
      </c>
      <c r="M25" s="1">
        <v>18.399999999999999</v>
      </c>
      <c r="N25" s="5">
        <f t="shared" si="3"/>
        <v>19.45</v>
      </c>
      <c r="O25" s="5">
        <f t="shared" ref="O25:O42" si="4">PI()*(N25/2)^2</f>
        <v>297.11808870866315</v>
      </c>
    </row>
    <row r="26" spans="11:15" x14ac:dyDescent="0.25">
      <c r="K26" s="2">
        <v>3</v>
      </c>
      <c r="L26" s="1">
        <v>21.6</v>
      </c>
      <c r="M26" s="1">
        <v>24.1</v>
      </c>
      <c r="N26" s="5">
        <f t="shared" si="3"/>
        <v>22.85</v>
      </c>
      <c r="O26" s="5">
        <f t="shared" si="4"/>
        <v>410.07405256848426</v>
      </c>
    </row>
    <row r="27" spans="11:15" x14ac:dyDescent="0.25">
      <c r="K27" s="2">
        <v>4</v>
      </c>
      <c r="L27" s="1">
        <v>20.8</v>
      </c>
      <c r="M27" s="1">
        <v>12.3</v>
      </c>
      <c r="N27" s="5">
        <f t="shared" si="3"/>
        <v>16.55</v>
      </c>
      <c r="O27" s="5">
        <f t="shared" si="4"/>
        <v>215.12252044996961</v>
      </c>
    </row>
    <row r="28" spans="11:15" x14ac:dyDescent="0.25">
      <c r="K28" s="2">
        <v>5</v>
      </c>
      <c r="L28" s="1">
        <v>18.7</v>
      </c>
      <c r="M28" s="1">
        <v>9.8000000000000007</v>
      </c>
      <c r="N28" s="5">
        <f t="shared" si="3"/>
        <v>14.25</v>
      </c>
      <c r="O28" s="5">
        <f t="shared" si="4"/>
        <v>159.48491455489435</v>
      </c>
    </row>
    <row r="29" spans="11:15" x14ac:dyDescent="0.25">
      <c r="K29" s="2">
        <v>6</v>
      </c>
      <c r="L29" s="1">
        <v>21.1</v>
      </c>
      <c r="M29" s="1">
        <v>11.1</v>
      </c>
      <c r="N29" s="5">
        <f t="shared" si="3"/>
        <v>16.100000000000001</v>
      </c>
      <c r="O29" s="5">
        <f t="shared" si="4"/>
        <v>203.58305793425259</v>
      </c>
    </row>
    <row r="30" spans="11:15" x14ac:dyDescent="0.25">
      <c r="K30" s="2">
        <v>7</v>
      </c>
      <c r="L30" s="1">
        <v>17.600000000000001</v>
      </c>
      <c r="M30" s="1">
        <v>11.6</v>
      </c>
      <c r="N30" s="5">
        <f t="shared" si="3"/>
        <v>14.600000000000001</v>
      </c>
      <c r="O30" s="5">
        <f t="shared" si="4"/>
        <v>167.41547250980011</v>
      </c>
    </row>
    <row r="31" spans="11:15" x14ac:dyDescent="0.25">
      <c r="K31" s="2">
        <v>8</v>
      </c>
      <c r="L31" s="1">
        <v>17.2</v>
      </c>
      <c r="M31" s="1">
        <v>14.3</v>
      </c>
      <c r="N31" s="5">
        <f t="shared" si="3"/>
        <v>15.75</v>
      </c>
      <c r="O31" s="5">
        <f t="shared" si="4"/>
        <v>194.82783190777951</v>
      </c>
    </row>
    <row r="32" spans="11:15" x14ac:dyDescent="0.25">
      <c r="K32" s="2">
        <v>9</v>
      </c>
      <c r="L32" s="1">
        <v>21.8</v>
      </c>
      <c r="M32" s="1">
        <v>22.5</v>
      </c>
      <c r="N32" s="5">
        <f t="shared" si="3"/>
        <v>22.15</v>
      </c>
      <c r="O32" s="5">
        <f t="shared" si="4"/>
        <v>385.33401042146454</v>
      </c>
    </row>
    <row r="33" spans="11:15" x14ac:dyDescent="0.25">
      <c r="K33" s="2">
        <v>10</v>
      </c>
      <c r="L33" s="1">
        <v>19.3</v>
      </c>
      <c r="M33" s="1">
        <v>15.4</v>
      </c>
      <c r="N33" s="5">
        <f t="shared" si="3"/>
        <v>17.350000000000001</v>
      </c>
      <c r="O33" s="5">
        <f t="shared" si="4"/>
        <v>236.42251864130841</v>
      </c>
    </row>
    <row r="34" spans="11:15" x14ac:dyDescent="0.25">
      <c r="K34" s="2">
        <v>11</v>
      </c>
      <c r="L34" s="1">
        <v>16.3</v>
      </c>
      <c r="M34" s="1">
        <v>18</v>
      </c>
      <c r="N34" s="5">
        <f t="shared" si="3"/>
        <v>17.149999999999999</v>
      </c>
      <c r="O34" s="5">
        <f t="shared" si="4"/>
        <v>231.00327131386595</v>
      </c>
    </row>
    <row r="35" spans="11:15" x14ac:dyDescent="0.25">
      <c r="K35" s="2">
        <v>12</v>
      </c>
      <c r="L35" s="1">
        <v>21.5</v>
      </c>
      <c r="M35" s="1">
        <v>8.8000000000000007</v>
      </c>
      <c r="N35" s="5">
        <f>MEDIAN(L35,M35)</f>
        <v>15.15</v>
      </c>
      <c r="O35" s="5">
        <f t="shared" si="4"/>
        <v>180.26654995839084</v>
      </c>
    </row>
    <row r="36" spans="11:15" x14ac:dyDescent="0.25">
      <c r="K36" s="2">
        <v>13</v>
      </c>
      <c r="L36" s="1"/>
      <c r="M36" s="1"/>
      <c r="N36" s="5" t="e">
        <f t="shared" si="3"/>
        <v>#NUM!</v>
      </c>
      <c r="O36" s="5" t="e">
        <f t="shared" si="4"/>
        <v>#NUM!</v>
      </c>
    </row>
    <row r="37" spans="11:15" x14ac:dyDescent="0.25">
      <c r="K37" s="2">
        <v>14</v>
      </c>
      <c r="L37" s="1"/>
      <c r="M37" s="1"/>
      <c r="N37" s="5" t="e">
        <f t="shared" si="3"/>
        <v>#NUM!</v>
      </c>
      <c r="O37" s="5" t="e">
        <f t="shared" si="4"/>
        <v>#NUM!</v>
      </c>
    </row>
    <row r="38" spans="11:15" x14ac:dyDescent="0.25">
      <c r="K38" s="2">
        <v>15</v>
      </c>
      <c r="L38" s="1"/>
      <c r="M38" s="1"/>
      <c r="N38" s="5" t="e">
        <f t="shared" si="3"/>
        <v>#NUM!</v>
      </c>
      <c r="O38" s="5" t="e">
        <f t="shared" si="4"/>
        <v>#NUM!</v>
      </c>
    </row>
    <row r="39" spans="11:15" x14ac:dyDescent="0.25">
      <c r="K39" s="2">
        <v>16</v>
      </c>
      <c r="L39" s="1"/>
      <c r="M39" s="1"/>
      <c r="N39" s="5" t="e">
        <f t="shared" si="3"/>
        <v>#NUM!</v>
      </c>
      <c r="O39" s="5" t="e">
        <f t="shared" si="4"/>
        <v>#NUM!</v>
      </c>
    </row>
    <row r="40" spans="11:15" x14ac:dyDescent="0.25">
      <c r="K40" s="2">
        <v>17</v>
      </c>
      <c r="L40" s="1"/>
      <c r="M40" s="1"/>
      <c r="N40" s="5" t="e">
        <f t="shared" si="3"/>
        <v>#NUM!</v>
      </c>
      <c r="O40" s="5" t="e">
        <f t="shared" si="4"/>
        <v>#NUM!</v>
      </c>
    </row>
    <row r="41" spans="11:15" x14ac:dyDescent="0.25">
      <c r="K41" s="2">
        <v>18</v>
      </c>
      <c r="L41" s="1"/>
      <c r="M41" s="1"/>
      <c r="N41" s="5" t="e">
        <f t="shared" si="3"/>
        <v>#NUM!</v>
      </c>
      <c r="O41" s="5" t="e">
        <f t="shared" si="4"/>
        <v>#NUM!</v>
      </c>
    </row>
    <row r="42" spans="11:15" x14ac:dyDescent="0.25">
      <c r="K42" s="2">
        <v>19</v>
      </c>
      <c r="L42" s="1"/>
      <c r="M42" s="1"/>
      <c r="N42" s="5" t="e">
        <f t="shared" si="3"/>
        <v>#NUM!</v>
      </c>
      <c r="O42" s="5" t="e">
        <f t="shared" si="4"/>
        <v>#NUM!</v>
      </c>
    </row>
    <row r="43" spans="11:15" x14ac:dyDescent="0.25">
      <c r="K43" s="7"/>
      <c r="N43" s="5" t="e">
        <f>AVERAGE(N27:N42)</f>
        <v>#NUM!</v>
      </c>
      <c r="O43" s="5" t="e">
        <f>AVERAGE(O27:O42)</f>
        <v>#NUM!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B56740-ED6F-4AD8-BD8B-4E53C98EC92F}">
  <dimension ref="K1:P25"/>
  <sheetViews>
    <sheetView topLeftCell="A6" workbookViewId="0">
      <selection activeCell="L31" sqref="L31"/>
    </sheetView>
  </sheetViews>
  <sheetFormatPr defaultRowHeight="15" x14ac:dyDescent="0.25"/>
  <sheetData>
    <row r="1" spans="11:16" x14ac:dyDescent="0.25">
      <c r="K1" s="4" t="s">
        <v>8</v>
      </c>
      <c r="L1" t="s">
        <v>9</v>
      </c>
    </row>
    <row r="2" spans="11:16" x14ac:dyDescent="0.25">
      <c r="M2" t="s">
        <v>10</v>
      </c>
      <c r="N2" t="s">
        <v>11</v>
      </c>
      <c r="O2" t="s">
        <v>12</v>
      </c>
      <c r="P2" t="s">
        <v>13</v>
      </c>
    </row>
    <row r="3" spans="11:16" x14ac:dyDescent="0.25">
      <c r="L3" t="s">
        <v>14</v>
      </c>
      <c r="M3" s="16"/>
      <c r="N3" s="16"/>
      <c r="O3" s="5"/>
      <c r="P3" s="5">
        <f>PI()*(M3/2)^2</f>
        <v>0</v>
      </c>
    </row>
    <row r="4" spans="11:16" x14ac:dyDescent="0.25">
      <c r="L4" t="s">
        <v>15</v>
      </c>
      <c r="M4" s="16"/>
      <c r="N4" s="16"/>
      <c r="O4" s="5"/>
      <c r="P4" s="5">
        <f>PI()*(M4/2)^2</f>
        <v>0</v>
      </c>
    </row>
    <row r="5" spans="11:16" x14ac:dyDescent="0.25">
      <c r="L5" t="s">
        <v>16</v>
      </c>
      <c r="M5" s="16"/>
      <c r="N5" s="16"/>
      <c r="O5" s="5"/>
      <c r="P5" s="5">
        <f>P3-P4</f>
        <v>0</v>
      </c>
    </row>
    <row r="6" spans="11:16" x14ac:dyDescent="0.25">
      <c r="L6" s="3">
        <v>1</v>
      </c>
      <c r="M6">
        <v>28.4</v>
      </c>
      <c r="N6">
        <v>20.7</v>
      </c>
      <c r="O6" s="5">
        <f>MEDIAN(M6,N6)</f>
        <v>24.549999999999997</v>
      </c>
      <c r="P6" s="5">
        <f>PI()*(O6/2)^2</f>
        <v>473.36143657505045</v>
      </c>
    </row>
    <row r="7" spans="11:16" x14ac:dyDescent="0.25">
      <c r="L7" s="3">
        <v>2</v>
      </c>
      <c r="M7">
        <v>45.9</v>
      </c>
      <c r="N7">
        <v>22.5</v>
      </c>
      <c r="O7" s="5">
        <f>MEDIAN(M7,N7)</f>
        <v>34.200000000000003</v>
      </c>
      <c r="P7" s="5">
        <f t="shared" ref="P7:P24" si="0">PI()*(O7/2)^2</f>
        <v>918.63310783619147</v>
      </c>
    </row>
    <row r="8" spans="11:16" x14ac:dyDescent="0.25">
      <c r="L8" s="3">
        <v>3</v>
      </c>
      <c r="M8">
        <v>58</v>
      </c>
      <c r="N8">
        <v>33.5</v>
      </c>
      <c r="O8" s="5">
        <f>MEDIAN(M8,N8)</f>
        <v>45.75</v>
      </c>
      <c r="P8" s="5">
        <f t="shared" si="0"/>
        <v>1643.8874433760716</v>
      </c>
    </row>
    <row r="9" spans="11:16" x14ac:dyDescent="0.25">
      <c r="L9" s="3">
        <v>4</v>
      </c>
      <c r="M9" s="1">
        <v>36.1</v>
      </c>
      <c r="N9" s="1">
        <v>33.9</v>
      </c>
      <c r="O9" s="5">
        <f t="shared" ref="O9:O24" si="1">MEDIAN(M9,N9)</f>
        <v>35</v>
      </c>
      <c r="P9" s="5">
        <f t="shared" si="0"/>
        <v>962.11275016187415</v>
      </c>
    </row>
    <row r="10" spans="11:16" x14ac:dyDescent="0.25">
      <c r="L10" s="3">
        <v>5</v>
      </c>
      <c r="M10" s="1">
        <v>40.799999999999997</v>
      </c>
      <c r="N10" s="1">
        <v>25.5</v>
      </c>
      <c r="O10" s="5">
        <f t="shared" si="1"/>
        <v>33.15</v>
      </c>
      <c r="P10" s="5">
        <f t="shared" si="0"/>
        <v>863.09171321613223</v>
      </c>
    </row>
    <row r="11" spans="11:16" x14ac:dyDescent="0.25">
      <c r="L11" s="3">
        <v>6</v>
      </c>
      <c r="M11" s="1">
        <v>45.7</v>
      </c>
      <c r="N11" s="1">
        <v>43.1</v>
      </c>
      <c r="O11" s="5">
        <f t="shared" si="1"/>
        <v>44.400000000000006</v>
      </c>
      <c r="P11" s="5">
        <f t="shared" si="0"/>
        <v>1548.3025233951942</v>
      </c>
    </row>
    <row r="12" spans="11:16" x14ac:dyDescent="0.25">
      <c r="L12" s="3">
        <v>7</v>
      </c>
      <c r="M12" s="1">
        <v>48.3</v>
      </c>
      <c r="N12" s="1">
        <v>27.1</v>
      </c>
      <c r="O12" s="5">
        <f t="shared" si="1"/>
        <v>37.700000000000003</v>
      </c>
      <c r="P12" s="5">
        <f t="shared" si="0"/>
        <v>1116.2785556551594</v>
      </c>
    </row>
    <row r="13" spans="11:16" x14ac:dyDescent="0.25">
      <c r="L13" s="3">
        <v>8</v>
      </c>
      <c r="M13" s="1">
        <v>39.299999999999997</v>
      </c>
      <c r="N13" s="1">
        <v>37.4</v>
      </c>
      <c r="O13" s="5">
        <f t="shared" si="1"/>
        <v>38.349999999999994</v>
      </c>
      <c r="P13" s="5">
        <f t="shared" si="0"/>
        <v>1155.1027503673033</v>
      </c>
    </row>
    <row r="14" spans="11:16" x14ac:dyDescent="0.25">
      <c r="L14" s="3">
        <v>9</v>
      </c>
      <c r="M14" s="1">
        <v>16.899999999999999</v>
      </c>
      <c r="N14" s="1">
        <v>31.6</v>
      </c>
      <c r="O14" s="5">
        <f t="shared" si="1"/>
        <v>24.25</v>
      </c>
      <c r="P14" s="5">
        <f t="shared" si="0"/>
        <v>461.86320746291193</v>
      </c>
    </row>
    <row r="15" spans="11:16" x14ac:dyDescent="0.25">
      <c r="L15" s="3">
        <v>10</v>
      </c>
      <c r="M15" s="1"/>
      <c r="N15" s="1"/>
      <c r="O15" s="5" t="e">
        <f t="shared" si="1"/>
        <v>#NUM!</v>
      </c>
      <c r="P15" s="5" t="e">
        <f t="shared" si="0"/>
        <v>#NUM!</v>
      </c>
    </row>
    <row r="16" spans="11:16" x14ac:dyDescent="0.25">
      <c r="L16" s="3">
        <v>11</v>
      </c>
      <c r="M16" s="1"/>
      <c r="N16" s="1"/>
      <c r="O16" s="5" t="e">
        <f t="shared" si="1"/>
        <v>#NUM!</v>
      </c>
      <c r="P16" s="5" t="e">
        <f t="shared" si="0"/>
        <v>#NUM!</v>
      </c>
    </row>
    <row r="17" spans="12:16" x14ac:dyDescent="0.25">
      <c r="L17" s="3">
        <v>12</v>
      </c>
      <c r="M17" s="1"/>
      <c r="N17" s="1"/>
      <c r="O17" s="5" t="e">
        <f t="shared" si="1"/>
        <v>#NUM!</v>
      </c>
      <c r="P17" s="5" t="e">
        <f t="shared" si="0"/>
        <v>#NUM!</v>
      </c>
    </row>
    <row r="18" spans="12:16" x14ac:dyDescent="0.25">
      <c r="L18" s="3">
        <v>13</v>
      </c>
      <c r="M18" s="1"/>
      <c r="N18" s="1"/>
      <c r="O18" s="5" t="e">
        <f t="shared" si="1"/>
        <v>#NUM!</v>
      </c>
      <c r="P18" s="5" t="e">
        <f t="shared" si="0"/>
        <v>#NUM!</v>
      </c>
    </row>
    <row r="19" spans="12:16" x14ac:dyDescent="0.25">
      <c r="L19" s="3">
        <v>14</v>
      </c>
      <c r="M19" s="1"/>
      <c r="N19" s="1"/>
      <c r="O19" s="5" t="e">
        <f t="shared" si="1"/>
        <v>#NUM!</v>
      </c>
      <c r="P19" s="5" t="e">
        <f t="shared" si="0"/>
        <v>#NUM!</v>
      </c>
    </row>
    <row r="20" spans="12:16" x14ac:dyDescent="0.25">
      <c r="L20" s="3">
        <v>15</v>
      </c>
      <c r="M20" s="1"/>
      <c r="N20" s="1"/>
      <c r="O20" s="5" t="e">
        <f t="shared" si="1"/>
        <v>#NUM!</v>
      </c>
      <c r="P20" s="5" t="e">
        <f t="shared" si="0"/>
        <v>#NUM!</v>
      </c>
    </row>
    <row r="21" spans="12:16" x14ac:dyDescent="0.25">
      <c r="L21" s="3">
        <v>16</v>
      </c>
      <c r="M21" s="1"/>
      <c r="N21" s="1"/>
      <c r="O21" s="5" t="e">
        <f t="shared" si="1"/>
        <v>#NUM!</v>
      </c>
      <c r="P21" s="5" t="e">
        <f t="shared" si="0"/>
        <v>#NUM!</v>
      </c>
    </row>
    <row r="22" spans="12:16" x14ac:dyDescent="0.25">
      <c r="L22" s="3">
        <v>17</v>
      </c>
      <c r="M22" s="1"/>
      <c r="N22" s="1"/>
      <c r="O22" s="5" t="e">
        <f t="shared" si="1"/>
        <v>#NUM!</v>
      </c>
      <c r="P22" s="5" t="e">
        <f t="shared" si="0"/>
        <v>#NUM!</v>
      </c>
    </row>
    <row r="23" spans="12:16" x14ac:dyDescent="0.25">
      <c r="L23" s="3">
        <v>18</v>
      </c>
      <c r="M23" s="1"/>
      <c r="N23" s="1"/>
      <c r="O23" s="5" t="e">
        <f t="shared" si="1"/>
        <v>#NUM!</v>
      </c>
      <c r="P23" s="5" t="e">
        <f t="shared" si="0"/>
        <v>#NUM!</v>
      </c>
    </row>
    <row r="24" spans="12:16" x14ac:dyDescent="0.25">
      <c r="L24" s="3">
        <v>19</v>
      </c>
      <c r="M24" s="1"/>
      <c r="N24" s="1"/>
      <c r="O24" s="5" t="e">
        <f t="shared" si="1"/>
        <v>#NUM!</v>
      </c>
      <c r="P24" s="5" t="e">
        <f t="shared" si="0"/>
        <v>#NUM!</v>
      </c>
    </row>
    <row r="25" spans="12:16" x14ac:dyDescent="0.25">
      <c r="L25" s="6"/>
      <c r="M25" s="1"/>
      <c r="N25" s="1"/>
      <c r="O25" s="5">
        <f>AVERAGE(O2:O14)</f>
        <v>35.261111111111113</v>
      </c>
      <c r="P25" s="5">
        <f>AVERAGE(P2:P14)</f>
        <v>761.88612400382397</v>
      </c>
    </row>
  </sheetData>
  <mergeCells count="3">
    <mergeCell ref="M3:N3"/>
    <mergeCell ref="M4:N4"/>
    <mergeCell ref="M5:N5"/>
  </mergeCells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117A06-BDE3-4DA6-8432-42D7F7ED45B0}">
  <dimension ref="K1:P25"/>
  <sheetViews>
    <sheetView workbookViewId="0">
      <selection activeCell="K1" sqref="K1"/>
    </sheetView>
  </sheetViews>
  <sheetFormatPr defaultRowHeight="15" x14ac:dyDescent="0.25"/>
  <sheetData>
    <row r="1" spans="11:16" x14ac:dyDescent="0.25">
      <c r="K1" s="4" t="s">
        <v>8</v>
      </c>
      <c r="L1" t="s">
        <v>9</v>
      </c>
    </row>
    <row r="2" spans="11:16" x14ac:dyDescent="0.25">
      <c r="M2" t="s">
        <v>10</v>
      </c>
      <c r="N2" t="s">
        <v>11</v>
      </c>
      <c r="O2" t="s">
        <v>12</v>
      </c>
      <c r="P2" t="s">
        <v>13</v>
      </c>
    </row>
    <row r="3" spans="11:16" x14ac:dyDescent="0.25">
      <c r="L3" t="s">
        <v>14</v>
      </c>
      <c r="M3" s="16"/>
      <c r="N3" s="16"/>
      <c r="O3" s="5"/>
      <c r="P3" s="5">
        <f>PI()*(M3/2)^2</f>
        <v>0</v>
      </c>
    </row>
    <row r="4" spans="11:16" x14ac:dyDescent="0.25">
      <c r="L4" t="s">
        <v>15</v>
      </c>
      <c r="M4" s="16"/>
      <c r="N4" s="16"/>
      <c r="O4" s="5"/>
      <c r="P4" s="5">
        <f>PI()*(M4/2)^2</f>
        <v>0</v>
      </c>
    </row>
    <row r="5" spans="11:16" x14ac:dyDescent="0.25">
      <c r="L5" t="s">
        <v>16</v>
      </c>
      <c r="M5" s="16"/>
      <c r="N5" s="16"/>
      <c r="O5" s="5"/>
      <c r="P5" s="5">
        <f>P3-P4</f>
        <v>0</v>
      </c>
    </row>
    <row r="6" spans="11:16" x14ac:dyDescent="0.25">
      <c r="L6" s="3">
        <v>1</v>
      </c>
      <c r="M6">
        <v>42.7</v>
      </c>
      <c r="N6">
        <v>48.2</v>
      </c>
      <c r="O6" s="5">
        <f>MEDIAN(M6,N6)</f>
        <v>45.45</v>
      </c>
      <c r="P6" s="5">
        <f>PI()*(O6/2)^2</f>
        <v>1622.3989496255176</v>
      </c>
    </row>
    <row r="7" spans="11:16" x14ac:dyDescent="0.25">
      <c r="L7" s="3">
        <v>2</v>
      </c>
      <c r="M7">
        <v>47.2</v>
      </c>
      <c r="N7">
        <v>33.799999999999997</v>
      </c>
      <c r="O7" s="5">
        <f>MEDIAN(M7,N7)</f>
        <v>40.5</v>
      </c>
      <c r="P7" s="5">
        <f t="shared" ref="P7:P24" si="0">PI()*(O7/2)^2</f>
        <v>1288.2493375126646</v>
      </c>
    </row>
    <row r="8" spans="11:16" x14ac:dyDescent="0.25">
      <c r="L8" s="3">
        <v>3</v>
      </c>
      <c r="M8">
        <v>56.9</v>
      </c>
      <c r="N8">
        <v>34.6</v>
      </c>
      <c r="O8" s="5">
        <f>MEDIAN(M8,N8)</f>
        <v>45.75</v>
      </c>
      <c r="P8" s="5">
        <f t="shared" si="0"/>
        <v>1643.8874433760716</v>
      </c>
    </row>
    <row r="9" spans="11:16" x14ac:dyDescent="0.25">
      <c r="L9" s="3">
        <v>4</v>
      </c>
      <c r="M9" s="1">
        <v>45.3</v>
      </c>
      <c r="N9" s="1">
        <v>33.1</v>
      </c>
      <c r="O9" s="5">
        <f t="shared" ref="O9:O24" si="1">MEDIAN(M9,N9)</f>
        <v>39.200000000000003</v>
      </c>
      <c r="P9" s="5">
        <f t="shared" si="0"/>
        <v>1206.8742338030552</v>
      </c>
    </row>
    <row r="10" spans="11:16" x14ac:dyDescent="0.25">
      <c r="L10" s="3">
        <v>5</v>
      </c>
      <c r="M10" s="1">
        <v>68</v>
      </c>
      <c r="N10" s="1">
        <v>42.9</v>
      </c>
      <c r="O10" s="5">
        <f t="shared" si="1"/>
        <v>55.45</v>
      </c>
      <c r="P10" s="5">
        <f t="shared" si="0"/>
        <v>2414.8656964935431</v>
      </c>
    </row>
    <row r="11" spans="11:16" x14ac:dyDescent="0.25">
      <c r="L11" s="3">
        <v>6</v>
      </c>
      <c r="M11" s="1">
        <v>46.9</v>
      </c>
      <c r="N11" s="1">
        <v>34</v>
      </c>
      <c r="O11" s="5">
        <f t="shared" si="1"/>
        <v>40.450000000000003</v>
      </c>
      <c r="P11" s="5">
        <f t="shared" si="0"/>
        <v>1285.0704384463136</v>
      </c>
    </row>
    <row r="12" spans="11:16" x14ac:dyDescent="0.25">
      <c r="L12" s="3">
        <v>7</v>
      </c>
      <c r="M12" s="1">
        <v>21</v>
      </c>
      <c r="N12" s="1">
        <v>36.1</v>
      </c>
      <c r="O12" s="5">
        <f t="shared" si="1"/>
        <v>28.55</v>
      </c>
      <c r="P12" s="5">
        <f t="shared" si="0"/>
        <v>640.18000648066868</v>
      </c>
    </row>
    <row r="13" spans="11:16" x14ac:dyDescent="0.25">
      <c r="L13" s="3">
        <v>8</v>
      </c>
      <c r="M13" s="1">
        <v>18.5</v>
      </c>
      <c r="N13" s="1">
        <v>19.3</v>
      </c>
      <c r="O13" s="5">
        <f t="shared" si="1"/>
        <v>18.899999999999999</v>
      </c>
      <c r="P13" s="5">
        <f t="shared" si="0"/>
        <v>280.55207794720246</v>
      </c>
    </row>
    <row r="14" spans="11:16" x14ac:dyDescent="0.25">
      <c r="L14" s="3">
        <v>9</v>
      </c>
      <c r="M14" s="1">
        <v>27.4</v>
      </c>
      <c r="N14" s="1">
        <v>21.7</v>
      </c>
      <c r="O14" s="5">
        <f t="shared" si="1"/>
        <v>24.549999999999997</v>
      </c>
      <c r="P14" s="5">
        <f t="shared" si="0"/>
        <v>473.36143657505045</v>
      </c>
    </row>
    <row r="15" spans="11:16" x14ac:dyDescent="0.25">
      <c r="L15" s="3">
        <v>10</v>
      </c>
      <c r="M15" s="1">
        <v>21.9</v>
      </c>
      <c r="N15" s="1">
        <v>27.1</v>
      </c>
      <c r="O15" s="5">
        <f t="shared" si="1"/>
        <v>24.5</v>
      </c>
      <c r="P15" s="5">
        <f t="shared" si="0"/>
        <v>471.43524757931834</v>
      </c>
    </row>
    <row r="16" spans="11:16" x14ac:dyDescent="0.25">
      <c r="L16" s="3">
        <v>11</v>
      </c>
      <c r="M16" s="1">
        <v>49.2</v>
      </c>
      <c r="N16" s="1">
        <v>20.3</v>
      </c>
      <c r="O16" s="5">
        <f t="shared" si="1"/>
        <v>34.75</v>
      </c>
      <c r="P16" s="5">
        <f t="shared" si="0"/>
        <v>948.41736968763109</v>
      </c>
    </row>
    <row r="17" spans="12:16" x14ac:dyDescent="0.25">
      <c r="L17" s="3">
        <v>12</v>
      </c>
      <c r="M17" s="1">
        <v>23.9</v>
      </c>
      <c r="N17" s="1">
        <v>15.9</v>
      </c>
      <c r="O17" s="5">
        <f t="shared" si="1"/>
        <v>19.899999999999999</v>
      </c>
      <c r="P17" s="5">
        <f t="shared" si="0"/>
        <v>311.02552668702344</v>
      </c>
    </row>
    <row r="18" spans="12:16" x14ac:dyDescent="0.25">
      <c r="L18" s="3">
        <v>13</v>
      </c>
      <c r="M18" s="1">
        <v>34.1</v>
      </c>
      <c r="N18" s="1">
        <v>27.8</v>
      </c>
      <c r="O18" s="5">
        <f t="shared" si="1"/>
        <v>30.950000000000003</v>
      </c>
      <c r="P18" s="5">
        <f t="shared" si="0"/>
        <v>752.33486421382429</v>
      </c>
    </row>
    <row r="19" spans="12:16" x14ac:dyDescent="0.25">
      <c r="L19" s="3">
        <v>14</v>
      </c>
      <c r="M19" s="1">
        <v>50.1</v>
      </c>
      <c r="N19" s="1">
        <v>25</v>
      </c>
      <c r="O19" s="5">
        <f t="shared" si="1"/>
        <v>37.549999999999997</v>
      </c>
      <c r="P19" s="5">
        <f t="shared" si="0"/>
        <v>1107.4133738858104</v>
      </c>
    </row>
    <row r="20" spans="12:16" x14ac:dyDescent="0.25">
      <c r="L20" s="3">
        <v>15</v>
      </c>
      <c r="M20" s="1">
        <v>25.8</v>
      </c>
      <c r="N20" s="1">
        <v>16.899999999999999</v>
      </c>
      <c r="O20" s="5">
        <f t="shared" si="1"/>
        <v>21.35</v>
      </c>
      <c r="P20" s="5">
        <f t="shared" si="0"/>
        <v>358.0021543352334</v>
      </c>
    </row>
    <row r="21" spans="12:16" x14ac:dyDescent="0.25">
      <c r="L21" s="3">
        <v>16</v>
      </c>
      <c r="M21" s="1">
        <v>73.3</v>
      </c>
      <c r="N21" s="1">
        <v>33.200000000000003</v>
      </c>
      <c r="O21" s="5">
        <f t="shared" si="1"/>
        <v>53.25</v>
      </c>
      <c r="P21" s="5">
        <f t="shared" si="0"/>
        <v>2227.0455796986771</v>
      </c>
    </row>
    <row r="22" spans="12:16" x14ac:dyDescent="0.25">
      <c r="L22" s="3">
        <v>17</v>
      </c>
      <c r="M22" s="1">
        <v>33.200000000000003</v>
      </c>
      <c r="N22" s="1">
        <v>27</v>
      </c>
      <c r="O22" s="5">
        <f t="shared" si="1"/>
        <v>30.1</v>
      </c>
      <c r="P22" s="5">
        <f t="shared" si="0"/>
        <v>711.57859001972224</v>
      </c>
    </row>
    <row r="23" spans="12:16" x14ac:dyDescent="0.25">
      <c r="L23" s="3">
        <v>18</v>
      </c>
      <c r="M23" s="1">
        <v>42.7</v>
      </c>
      <c r="N23" s="1">
        <v>36.299999999999997</v>
      </c>
      <c r="O23" s="5">
        <f t="shared" si="1"/>
        <v>39.5</v>
      </c>
      <c r="P23" s="5">
        <f t="shared" si="0"/>
        <v>1225.4174844408687</v>
      </c>
    </row>
    <row r="24" spans="12:16" x14ac:dyDescent="0.25">
      <c r="L24" s="3">
        <v>19</v>
      </c>
      <c r="M24" s="1">
        <v>35.4</v>
      </c>
      <c r="N24" s="1">
        <v>21.3</v>
      </c>
      <c r="O24" s="5">
        <f t="shared" si="1"/>
        <v>28.35</v>
      </c>
      <c r="P24" s="5">
        <f t="shared" si="0"/>
        <v>631.2421753812057</v>
      </c>
    </row>
    <row r="25" spans="12:16" x14ac:dyDescent="0.25">
      <c r="L25" s="6"/>
      <c r="M25" s="1"/>
      <c r="N25" s="1"/>
      <c r="O25" s="5">
        <f>AVERAGE(O2:O24)</f>
        <v>34.684210526315788</v>
      </c>
      <c r="P25" s="5">
        <f>AVERAGE(P2:P24)</f>
        <v>890.87963573588206</v>
      </c>
    </row>
  </sheetData>
  <mergeCells count="3">
    <mergeCell ref="M3:N3"/>
    <mergeCell ref="M4:N4"/>
    <mergeCell ref="M5:N5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97B1B-AC03-43D3-9892-840552BB9661}">
  <dimension ref="J1:O25"/>
  <sheetViews>
    <sheetView workbookViewId="0">
      <selection activeCell="J1" sqref="J1:O25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/>
      <c r="M3" s="16"/>
      <c r="N3" s="5"/>
      <c r="O3" s="5">
        <f>PI()*(L3/2)^2</f>
        <v>0</v>
      </c>
    </row>
    <row r="4" spans="10:15" x14ac:dyDescent="0.25">
      <c r="K4" t="s">
        <v>15</v>
      </c>
      <c r="L4" s="16"/>
      <c r="M4" s="16"/>
      <c r="N4" s="5"/>
      <c r="O4" s="5">
        <f>PI()*(L4/2)^2</f>
        <v>0</v>
      </c>
    </row>
    <row r="5" spans="10:15" x14ac:dyDescent="0.25">
      <c r="K5" t="s">
        <v>16</v>
      </c>
      <c r="L5" s="16"/>
      <c r="M5" s="16"/>
      <c r="N5" s="5"/>
      <c r="O5" s="5">
        <f>O3-O4</f>
        <v>0</v>
      </c>
    </row>
    <row r="6" spans="10:15" x14ac:dyDescent="0.25">
      <c r="K6" s="3">
        <v>1</v>
      </c>
      <c r="L6" s="1">
        <v>41</v>
      </c>
      <c r="M6" s="1">
        <v>32</v>
      </c>
      <c r="N6" s="5">
        <f>MEDIAN(L6,M6)</f>
        <v>36.5</v>
      </c>
      <c r="O6" s="5">
        <f>PI()*(N6/2)^2</f>
        <v>1046.3467031862506</v>
      </c>
    </row>
    <row r="7" spans="10:15" x14ac:dyDescent="0.25">
      <c r="K7" s="3">
        <v>2</v>
      </c>
      <c r="L7" s="1">
        <v>44.8</v>
      </c>
      <c r="M7" s="1">
        <v>35.5</v>
      </c>
      <c r="N7" s="5">
        <f>MEDIAN(L7,M7)</f>
        <v>40.15</v>
      </c>
      <c r="O7" s="5">
        <f t="shared" ref="O7:O24" si="0">PI()*(N7/2)^2</f>
        <v>1266.079510855363</v>
      </c>
    </row>
    <row r="8" spans="10:15" x14ac:dyDescent="0.25">
      <c r="K8" s="3">
        <v>3</v>
      </c>
      <c r="L8" s="1">
        <v>57.7</v>
      </c>
      <c r="M8" s="1">
        <v>17.8</v>
      </c>
      <c r="N8" s="5">
        <f>MEDIAN(L8,M8)</f>
        <v>37.75</v>
      </c>
      <c r="O8" s="5">
        <f t="shared" si="0"/>
        <v>1119.2414702265762</v>
      </c>
    </row>
    <row r="9" spans="10:15" x14ac:dyDescent="0.25">
      <c r="K9" s="3">
        <v>4</v>
      </c>
      <c r="L9" s="1">
        <v>47.2</v>
      </c>
      <c r="M9" s="1">
        <v>32.4</v>
      </c>
      <c r="N9" s="5">
        <f t="shared" ref="N9:N24" si="1">MEDIAN(L9,M9)</f>
        <v>39.799999999999997</v>
      </c>
      <c r="O9" s="5">
        <f t="shared" si="0"/>
        <v>1244.1021067480938</v>
      </c>
    </row>
    <row r="10" spans="10:15" x14ac:dyDescent="0.25">
      <c r="K10" s="3">
        <v>5</v>
      </c>
      <c r="L10" s="1">
        <v>69.900000000000006</v>
      </c>
      <c r="M10" s="1">
        <v>50.5</v>
      </c>
      <c r="N10" s="5">
        <f t="shared" si="1"/>
        <v>60.2</v>
      </c>
      <c r="O10" s="5">
        <f t="shared" si="0"/>
        <v>2846.314360078889</v>
      </c>
    </row>
    <row r="11" spans="10:15" x14ac:dyDescent="0.25">
      <c r="K11" s="3">
        <v>6</v>
      </c>
      <c r="L11" s="1">
        <v>45.7</v>
      </c>
      <c r="M11" s="1">
        <v>31.3</v>
      </c>
      <c r="N11" s="5">
        <f t="shared" si="1"/>
        <v>38.5</v>
      </c>
      <c r="O11" s="5">
        <f t="shared" si="0"/>
        <v>1164.1564276958677</v>
      </c>
    </row>
    <row r="12" spans="10:15" x14ac:dyDescent="0.25">
      <c r="K12" s="3">
        <v>7</v>
      </c>
      <c r="L12" s="1">
        <v>50.4</v>
      </c>
      <c r="M12" s="1">
        <v>32.9</v>
      </c>
      <c r="N12" s="5">
        <f t="shared" si="1"/>
        <v>41.65</v>
      </c>
      <c r="O12" s="5">
        <f t="shared" si="0"/>
        <v>1362.4478655042299</v>
      </c>
    </row>
    <row r="13" spans="10:15" x14ac:dyDescent="0.25">
      <c r="K13" s="3">
        <v>8</v>
      </c>
      <c r="L13" s="1">
        <v>50.9</v>
      </c>
      <c r="M13" s="1">
        <v>37</v>
      </c>
      <c r="N13" s="5">
        <f t="shared" si="1"/>
        <v>43.95</v>
      </c>
      <c r="O13" s="5">
        <f t="shared" si="0"/>
        <v>1517.0770559139198</v>
      </c>
    </row>
    <row r="14" spans="10:15" x14ac:dyDescent="0.25">
      <c r="K14" s="3">
        <v>9</v>
      </c>
      <c r="L14" s="1">
        <v>41</v>
      </c>
      <c r="M14" s="1">
        <v>28.6</v>
      </c>
      <c r="N14" s="5">
        <f t="shared" si="1"/>
        <v>34.799999999999997</v>
      </c>
      <c r="O14" s="5">
        <f t="shared" si="0"/>
        <v>951.14859180084557</v>
      </c>
    </row>
    <row r="15" spans="10:15" x14ac:dyDescent="0.25">
      <c r="K15" s="3">
        <v>10</v>
      </c>
      <c r="L15" s="1">
        <v>53.4</v>
      </c>
      <c r="M15" s="1">
        <v>32.299999999999997</v>
      </c>
      <c r="N15" s="5">
        <f t="shared" si="1"/>
        <v>42.849999999999994</v>
      </c>
      <c r="O15" s="5">
        <f t="shared" si="0"/>
        <v>1442.0872392727308</v>
      </c>
    </row>
    <row r="16" spans="10:15" x14ac:dyDescent="0.25">
      <c r="K16" s="3">
        <v>11</v>
      </c>
      <c r="L16" s="1">
        <v>50.7</v>
      </c>
      <c r="M16" s="1">
        <v>26.7</v>
      </c>
      <c r="N16" s="5">
        <f t="shared" si="1"/>
        <v>38.700000000000003</v>
      </c>
      <c r="O16" s="5">
        <f t="shared" si="0"/>
        <v>1176.2829753387246</v>
      </c>
    </row>
    <row r="17" spans="11:15" x14ac:dyDescent="0.25">
      <c r="K17" s="3">
        <v>12</v>
      </c>
      <c r="L17" s="1">
        <v>55.2</v>
      </c>
      <c r="M17" s="1">
        <v>28.5</v>
      </c>
      <c r="N17" s="5">
        <f t="shared" si="1"/>
        <v>41.85</v>
      </c>
      <c r="O17" s="5">
        <f t="shared" si="0"/>
        <v>1375.5640148329674</v>
      </c>
    </row>
    <row r="18" spans="11:15" x14ac:dyDescent="0.25">
      <c r="K18" s="3">
        <v>13</v>
      </c>
      <c r="L18" s="1">
        <v>49.7</v>
      </c>
      <c r="M18" s="1">
        <v>42.8</v>
      </c>
      <c r="N18" s="5">
        <f t="shared" si="1"/>
        <v>46.25</v>
      </c>
      <c r="O18" s="5">
        <f t="shared" si="0"/>
        <v>1680.0157588923541</v>
      </c>
    </row>
    <row r="19" spans="11:15" x14ac:dyDescent="0.25">
      <c r="K19" s="3">
        <v>14</v>
      </c>
      <c r="L19" s="1">
        <v>53.4</v>
      </c>
      <c r="M19" s="1">
        <v>18</v>
      </c>
      <c r="N19" s="5">
        <f t="shared" si="1"/>
        <v>35.700000000000003</v>
      </c>
      <c r="O19" s="5">
        <f t="shared" si="0"/>
        <v>1000.982105268414</v>
      </c>
    </row>
    <row r="20" spans="11:15" x14ac:dyDescent="0.25">
      <c r="K20" s="3">
        <v>15</v>
      </c>
      <c r="L20" s="1">
        <v>44.5</v>
      </c>
      <c r="M20" s="1">
        <v>23.1</v>
      </c>
      <c r="N20" s="5">
        <f t="shared" si="1"/>
        <v>33.799999999999997</v>
      </c>
      <c r="O20" s="5">
        <f t="shared" si="0"/>
        <v>897.2702777917807</v>
      </c>
    </row>
    <row r="21" spans="11:15" x14ac:dyDescent="0.25">
      <c r="K21" s="3">
        <v>16</v>
      </c>
      <c r="L21" s="1"/>
      <c r="M21" s="1"/>
      <c r="N21" s="5" t="e">
        <f t="shared" si="1"/>
        <v>#NUM!</v>
      </c>
      <c r="O21" s="5" t="e">
        <f t="shared" si="0"/>
        <v>#NUM!</v>
      </c>
    </row>
    <row r="22" spans="11:15" x14ac:dyDescent="0.25">
      <c r="K22" s="3">
        <v>17</v>
      </c>
      <c r="L22" s="1"/>
      <c r="M22" s="1"/>
      <c r="N22" s="5" t="e">
        <f t="shared" si="1"/>
        <v>#NUM!</v>
      </c>
      <c r="O22" s="5" t="e">
        <f t="shared" si="0"/>
        <v>#NUM!</v>
      </c>
    </row>
    <row r="23" spans="11:15" x14ac:dyDescent="0.25">
      <c r="K23" s="3">
        <v>18</v>
      </c>
      <c r="L23" s="1"/>
      <c r="M23" s="1"/>
      <c r="N23" s="5" t="e">
        <f t="shared" si="1"/>
        <v>#NUM!</v>
      </c>
      <c r="O23" s="5" t="e">
        <f t="shared" si="0"/>
        <v>#NUM!</v>
      </c>
    </row>
    <row r="24" spans="11:15" x14ac:dyDescent="0.25">
      <c r="K24" s="3">
        <v>19</v>
      </c>
      <c r="L24" s="1"/>
      <c r="M24" s="1"/>
      <c r="N24" s="5" t="e">
        <f t="shared" si="1"/>
        <v>#NUM!</v>
      </c>
      <c r="O24" s="5" t="e">
        <f t="shared" si="0"/>
        <v>#NUM!</v>
      </c>
    </row>
    <row r="25" spans="11:15" x14ac:dyDescent="0.25">
      <c r="K25" s="6"/>
      <c r="L25" s="1"/>
      <c r="M25" s="1"/>
      <c r="N25" s="5" t="e">
        <f>AVERAGE(N2:N24)</f>
        <v>#NUM!</v>
      </c>
      <c r="O25" s="5" t="e">
        <f>AVERAGE(O2:O24)</f>
        <v>#NUM!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F10B1-E2F2-4142-A83C-495B4386A30F}">
  <dimension ref="K1:P25"/>
  <sheetViews>
    <sheetView topLeftCell="C1" workbookViewId="0">
      <selection activeCell="L28" sqref="L28"/>
    </sheetView>
  </sheetViews>
  <sheetFormatPr defaultRowHeight="15" x14ac:dyDescent="0.25"/>
  <sheetData>
    <row r="1" spans="11:16" x14ac:dyDescent="0.25">
      <c r="K1" s="4" t="s">
        <v>8</v>
      </c>
      <c r="L1" t="s">
        <v>9</v>
      </c>
    </row>
    <row r="2" spans="11:16" x14ac:dyDescent="0.25">
      <c r="M2" t="s">
        <v>10</v>
      </c>
      <c r="N2" t="s">
        <v>11</v>
      </c>
      <c r="O2" t="s">
        <v>12</v>
      </c>
      <c r="P2" t="s">
        <v>13</v>
      </c>
    </row>
    <row r="3" spans="11:16" x14ac:dyDescent="0.25">
      <c r="L3" t="s">
        <v>14</v>
      </c>
      <c r="M3" s="16"/>
      <c r="N3" s="16"/>
      <c r="O3" s="5"/>
      <c r="P3" s="5">
        <f>PI()*(M3/2)^2</f>
        <v>0</v>
      </c>
    </row>
    <row r="4" spans="11:16" x14ac:dyDescent="0.25">
      <c r="L4" t="s">
        <v>15</v>
      </c>
      <c r="M4" s="16"/>
      <c r="N4" s="16"/>
      <c r="O4" s="5"/>
      <c r="P4" s="5">
        <f>PI()*(M4/2)^2</f>
        <v>0</v>
      </c>
    </row>
    <row r="5" spans="11:16" x14ac:dyDescent="0.25">
      <c r="L5" t="s">
        <v>16</v>
      </c>
      <c r="M5" s="16"/>
      <c r="N5" s="16"/>
      <c r="O5" s="5"/>
      <c r="P5" s="5">
        <f>P3-P4</f>
        <v>0</v>
      </c>
    </row>
    <row r="6" spans="11:16" x14ac:dyDescent="0.25">
      <c r="L6" s="3">
        <v>1</v>
      </c>
      <c r="M6" s="1">
        <v>22.4</v>
      </c>
      <c r="N6" s="1">
        <v>27.2</v>
      </c>
      <c r="O6" s="5">
        <f>MEDIAN(M6,N6)</f>
        <v>24.799999999999997</v>
      </c>
      <c r="P6" s="5">
        <f>PI()*(O6/2)^2</f>
        <v>483.05128641596644</v>
      </c>
    </row>
    <row r="7" spans="11:16" x14ac:dyDescent="0.25">
      <c r="L7" s="3">
        <v>2</v>
      </c>
      <c r="M7" s="1">
        <v>47.1</v>
      </c>
      <c r="N7" s="1">
        <v>47.8</v>
      </c>
      <c r="O7" s="5">
        <f>MEDIAN(M7,N7)</f>
        <v>47.45</v>
      </c>
      <c r="P7" s="5">
        <f t="shared" ref="P7:P24" si="0">PI()*(O7/2)^2</f>
        <v>1768.3259283847633</v>
      </c>
    </row>
    <row r="8" spans="11:16" x14ac:dyDescent="0.25">
      <c r="L8" s="3">
        <v>3</v>
      </c>
      <c r="M8" s="1">
        <v>17.5</v>
      </c>
      <c r="N8" s="1">
        <v>18.8</v>
      </c>
      <c r="O8" s="5">
        <f>MEDIAN(M8,N8)</f>
        <v>18.149999999999999</v>
      </c>
      <c r="P8" s="5">
        <f t="shared" si="0"/>
        <v>258.72782648179589</v>
      </c>
    </row>
    <row r="9" spans="11:16" x14ac:dyDescent="0.25">
      <c r="L9" s="3">
        <v>4</v>
      </c>
      <c r="M9" s="1">
        <v>30.4</v>
      </c>
      <c r="N9" s="1">
        <v>22.8</v>
      </c>
      <c r="O9" s="5">
        <f t="shared" ref="O9:O24" si="1">MEDIAN(M9,N9)</f>
        <v>26.6</v>
      </c>
      <c r="P9" s="5">
        <f t="shared" si="0"/>
        <v>555.71632449349852</v>
      </c>
    </row>
    <row r="10" spans="11:16" x14ac:dyDescent="0.25">
      <c r="L10" s="3">
        <v>5</v>
      </c>
      <c r="M10" s="1">
        <v>83.5</v>
      </c>
      <c r="N10" s="1">
        <v>34.700000000000003</v>
      </c>
      <c r="O10" s="5">
        <f t="shared" si="1"/>
        <v>59.1</v>
      </c>
      <c r="P10" s="5">
        <f t="shared" si="0"/>
        <v>2743.2465590962411</v>
      </c>
    </row>
    <row r="11" spans="11:16" x14ac:dyDescent="0.25">
      <c r="L11" s="3">
        <v>6</v>
      </c>
      <c r="M11" s="1">
        <v>65.3</v>
      </c>
      <c r="N11" s="1">
        <v>33.4</v>
      </c>
      <c r="O11" s="5">
        <f t="shared" si="1"/>
        <v>49.349999999999994</v>
      </c>
      <c r="P11" s="5">
        <f t="shared" si="0"/>
        <v>1912.7763585968214</v>
      </c>
    </row>
    <row r="12" spans="11:16" x14ac:dyDescent="0.25">
      <c r="L12" s="3">
        <v>7</v>
      </c>
      <c r="M12" s="1">
        <v>31.6</v>
      </c>
      <c r="N12" s="1">
        <v>20.2</v>
      </c>
      <c r="O12" s="5">
        <f t="shared" si="1"/>
        <v>25.9</v>
      </c>
      <c r="P12" s="5">
        <f t="shared" si="0"/>
        <v>526.85294198864221</v>
      </c>
    </row>
    <row r="13" spans="11:16" x14ac:dyDescent="0.25">
      <c r="L13" s="3">
        <v>8</v>
      </c>
      <c r="M13" s="1">
        <v>24.9</v>
      </c>
      <c r="N13" s="1">
        <v>25.6</v>
      </c>
      <c r="O13" s="5">
        <f t="shared" si="1"/>
        <v>25.25</v>
      </c>
      <c r="P13" s="5">
        <f t="shared" si="0"/>
        <v>500.74041655108562</v>
      </c>
    </row>
    <row r="14" spans="11:16" x14ac:dyDescent="0.25">
      <c r="L14" s="3">
        <v>9</v>
      </c>
      <c r="M14" s="1">
        <v>38.799999999999997</v>
      </c>
      <c r="N14" s="1">
        <v>21.1</v>
      </c>
      <c r="O14" s="5">
        <f t="shared" si="1"/>
        <v>29.95</v>
      </c>
      <c r="P14" s="5">
        <f t="shared" si="0"/>
        <v>704.50411606291959</v>
      </c>
    </row>
    <row r="15" spans="11:16" x14ac:dyDescent="0.25">
      <c r="L15" s="3">
        <v>10</v>
      </c>
      <c r="M15" s="1">
        <v>43.6</v>
      </c>
      <c r="N15" s="1">
        <v>36.200000000000003</v>
      </c>
      <c r="O15" s="5">
        <f t="shared" si="1"/>
        <v>39.900000000000006</v>
      </c>
      <c r="P15" s="5">
        <f t="shared" si="0"/>
        <v>1250.361730110372</v>
      </c>
    </row>
    <row r="16" spans="11:16" x14ac:dyDescent="0.25">
      <c r="L16" s="3">
        <v>11</v>
      </c>
      <c r="M16" s="1">
        <v>47</v>
      </c>
      <c r="N16" s="1">
        <v>29</v>
      </c>
      <c r="O16" s="5">
        <f t="shared" si="1"/>
        <v>38</v>
      </c>
      <c r="P16" s="5">
        <f t="shared" si="0"/>
        <v>1134.1149479459152</v>
      </c>
    </row>
    <row r="17" spans="12:16" x14ac:dyDescent="0.25">
      <c r="L17" s="3">
        <v>12</v>
      </c>
      <c r="M17" s="1">
        <v>38.700000000000003</v>
      </c>
      <c r="N17" s="1">
        <v>29.4</v>
      </c>
      <c r="O17" s="5">
        <f t="shared" si="1"/>
        <v>34.049999999999997</v>
      </c>
      <c r="P17" s="5">
        <f t="shared" si="0"/>
        <v>910.59259413840994</v>
      </c>
    </row>
    <row r="18" spans="12:16" x14ac:dyDescent="0.25">
      <c r="L18" s="3">
        <v>13</v>
      </c>
      <c r="M18" s="1">
        <v>55.1</v>
      </c>
      <c r="N18" s="1">
        <v>21.8</v>
      </c>
      <c r="O18" s="5">
        <f t="shared" si="1"/>
        <v>38.450000000000003</v>
      </c>
      <c r="P18" s="5">
        <f t="shared" si="0"/>
        <v>1161.1346082621963</v>
      </c>
    </row>
    <row r="19" spans="12:16" x14ac:dyDescent="0.25">
      <c r="L19" s="3">
        <v>14</v>
      </c>
      <c r="M19" s="1">
        <v>16.3</v>
      </c>
      <c r="N19" s="1">
        <v>24.3</v>
      </c>
      <c r="O19" s="5">
        <f t="shared" si="1"/>
        <v>20.3</v>
      </c>
      <c r="P19" s="5">
        <f t="shared" si="0"/>
        <v>323.65472915445451</v>
      </c>
    </row>
    <row r="20" spans="12:16" x14ac:dyDescent="0.25">
      <c r="L20" s="3">
        <v>15</v>
      </c>
      <c r="M20" s="1">
        <v>82.9</v>
      </c>
      <c r="N20" s="1">
        <v>33.700000000000003</v>
      </c>
      <c r="O20" s="5">
        <f t="shared" si="1"/>
        <v>58.300000000000004</v>
      </c>
      <c r="P20" s="5">
        <f t="shared" si="0"/>
        <v>2669.481963589953</v>
      </c>
    </row>
    <row r="21" spans="12:16" x14ac:dyDescent="0.25">
      <c r="L21" s="3">
        <v>16</v>
      </c>
      <c r="M21" s="1"/>
      <c r="N21" s="1"/>
      <c r="O21" s="5" t="e">
        <f t="shared" si="1"/>
        <v>#NUM!</v>
      </c>
      <c r="P21" s="5" t="e">
        <f t="shared" si="0"/>
        <v>#NUM!</v>
      </c>
    </row>
    <row r="22" spans="12:16" x14ac:dyDescent="0.25">
      <c r="L22" s="3">
        <v>17</v>
      </c>
      <c r="M22" s="1"/>
      <c r="N22" s="1"/>
      <c r="O22" s="5" t="e">
        <f t="shared" si="1"/>
        <v>#NUM!</v>
      </c>
      <c r="P22" s="5" t="e">
        <f t="shared" si="0"/>
        <v>#NUM!</v>
      </c>
    </row>
    <row r="23" spans="12:16" x14ac:dyDescent="0.25">
      <c r="L23" s="3">
        <v>18</v>
      </c>
      <c r="M23" s="1"/>
      <c r="N23" s="1"/>
      <c r="O23" s="5" t="e">
        <f t="shared" si="1"/>
        <v>#NUM!</v>
      </c>
      <c r="P23" s="5" t="e">
        <f t="shared" si="0"/>
        <v>#NUM!</v>
      </c>
    </row>
    <row r="24" spans="12:16" x14ac:dyDescent="0.25">
      <c r="L24" s="3">
        <v>19</v>
      </c>
      <c r="M24" s="1"/>
      <c r="N24" s="1"/>
      <c r="O24" s="5" t="e">
        <f t="shared" si="1"/>
        <v>#NUM!</v>
      </c>
      <c r="P24" s="5" t="e">
        <f t="shared" si="0"/>
        <v>#NUM!</v>
      </c>
    </row>
    <row r="25" spans="12:16" x14ac:dyDescent="0.25">
      <c r="L25" s="6"/>
      <c r="M25" s="1"/>
      <c r="N25" s="1"/>
      <c r="O25" s="5" t="e">
        <f>AVERAGE(O2:O24)</f>
        <v>#NUM!</v>
      </c>
      <c r="P25" s="5" t="e">
        <f>AVERAGE(P2:P24)</f>
        <v>#NUM!</v>
      </c>
    </row>
  </sheetData>
  <mergeCells count="3">
    <mergeCell ref="M3:N3"/>
    <mergeCell ref="M4:N4"/>
    <mergeCell ref="M5:N5"/>
  </mergeCells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496266-EC29-4C98-AE20-AE0C432C5CED}">
  <dimension ref="J1:O43"/>
  <sheetViews>
    <sheetView topLeftCell="A10" workbookViewId="0">
      <selection activeCell="K17" sqref="K17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>
        <v>346.1</v>
      </c>
      <c r="M3" s="16"/>
      <c r="N3" s="5"/>
      <c r="O3" s="5">
        <f>PI()*(L3/2)^2</f>
        <v>94079.083936177674</v>
      </c>
    </row>
    <row r="4" spans="10:15" x14ac:dyDescent="0.25">
      <c r="K4" t="s">
        <v>15</v>
      </c>
      <c r="L4" s="16">
        <v>210.3</v>
      </c>
      <c r="M4" s="16"/>
      <c r="N4" s="5"/>
      <c r="O4" s="5">
        <f>PI()*(L4/2)^2</f>
        <v>34735.089860250257</v>
      </c>
    </row>
    <row r="5" spans="10:15" x14ac:dyDescent="0.25">
      <c r="K5" t="s">
        <v>16</v>
      </c>
      <c r="L5" s="16">
        <f>L3-L4</f>
        <v>135.80000000000001</v>
      </c>
      <c r="M5" s="16"/>
      <c r="N5" s="5"/>
      <c r="O5" s="5">
        <f>O3-O4</f>
        <v>59343.994075927418</v>
      </c>
    </row>
    <row r="6" spans="10:15" x14ac:dyDescent="0.25">
      <c r="K6" s="3">
        <v>1</v>
      </c>
      <c r="L6">
        <v>20.3</v>
      </c>
      <c r="M6">
        <v>16.8</v>
      </c>
      <c r="N6" s="5">
        <f>MEDIAN(L9,M9)</f>
        <v>25.8</v>
      </c>
      <c r="O6" s="5">
        <f>PI()*(N6/2)^2</f>
        <v>522.79243348387752</v>
      </c>
    </row>
    <row r="7" spans="10:15" x14ac:dyDescent="0.25">
      <c r="K7" s="3">
        <v>2</v>
      </c>
      <c r="L7">
        <v>115</v>
      </c>
      <c r="M7">
        <v>15.8</v>
      </c>
      <c r="N7" s="5">
        <f>MEDIAN(L10,M10)</f>
        <v>18.5</v>
      </c>
      <c r="O7" s="5">
        <f t="shared" ref="O7:O22" si="0">PI()*(N7/2)^2</f>
        <v>268.80252142277669</v>
      </c>
    </row>
    <row r="8" spans="10:15" x14ac:dyDescent="0.25">
      <c r="K8" s="3">
        <v>3</v>
      </c>
      <c r="L8">
        <v>27.6</v>
      </c>
      <c r="M8">
        <v>20.100000000000001</v>
      </c>
      <c r="N8" s="5">
        <f>MEDIAN(L11,M11)</f>
        <v>26</v>
      </c>
      <c r="O8" s="5">
        <f t="shared" si="0"/>
        <v>530.92915845667505</v>
      </c>
    </row>
    <row r="9" spans="10:15" x14ac:dyDescent="0.25">
      <c r="K9" s="3">
        <v>4</v>
      </c>
      <c r="L9" s="1">
        <v>27.1</v>
      </c>
      <c r="M9" s="1">
        <v>24.5</v>
      </c>
      <c r="N9" s="5">
        <f>MEDIAN(L12,M12)</f>
        <v>20.049999999999997</v>
      </c>
      <c r="O9" s="5">
        <f t="shared" si="0"/>
        <v>315.73202518118262</v>
      </c>
    </row>
    <row r="10" spans="10:15" x14ac:dyDescent="0.25">
      <c r="K10" s="3">
        <v>5</v>
      </c>
      <c r="L10" s="1">
        <v>15.7</v>
      </c>
      <c r="M10" s="1">
        <v>21.3</v>
      </c>
      <c r="N10" s="5">
        <f t="shared" ref="N10:N12" si="1">MEDIAN(L13,M13)</f>
        <v>27.6</v>
      </c>
      <c r="O10" s="5">
        <f t="shared" si="0"/>
        <v>598.28490494964024</v>
      </c>
    </row>
    <row r="11" spans="10:15" x14ac:dyDescent="0.25">
      <c r="K11" s="3">
        <v>6</v>
      </c>
      <c r="L11" s="1">
        <v>26.6</v>
      </c>
      <c r="M11" s="1">
        <v>25.4</v>
      </c>
      <c r="N11" s="5">
        <f t="shared" si="1"/>
        <v>14.6</v>
      </c>
      <c r="O11" s="5">
        <f t="shared" si="0"/>
        <v>167.41547250980008</v>
      </c>
    </row>
    <row r="12" spans="10:15" x14ac:dyDescent="0.25">
      <c r="K12" s="3">
        <v>7</v>
      </c>
      <c r="L12" s="1">
        <v>23.7</v>
      </c>
      <c r="M12" s="1">
        <v>16.399999999999999</v>
      </c>
      <c r="N12" s="5">
        <f t="shared" si="1"/>
        <v>16.75</v>
      </c>
      <c r="O12" s="5">
        <f t="shared" si="0"/>
        <v>220.35327221819659</v>
      </c>
    </row>
    <row r="13" spans="10:15" x14ac:dyDescent="0.25">
      <c r="K13" s="3">
        <v>8</v>
      </c>
      <c r="L13" s="1">
        <v>32</v>
      </c>
      <c r="M13" s="1">
        <v>23.2</v>
      </c>
      <c r="N13" s="5">
        <f t="shared" ref="N13:N22" si="2">MEDIAN(L13,M13)</f>
        <v>27.6</v>
      </c>
      <c r="O13" s="5">
        <f t="shared" si="0"/>
        <v>598.28490494964024</v>
      </c>
    </row>
    <row r="14" spans="10:15" x14ac:dyDescent="0.25">
      <c r="K14" s="3">
        <v>9</v>
      </c>
      <c r="L14" s="1">
        <v>14.7</v>
      </c>
      <c r="M14" s="1">
        <v>14.5</v>
      </c>
      <c r="N14" s="5">
        <f t="shared" si="2"/>
        <v>14.6</v>
      </c>
      <c r="O14" s="5">
        <f t="shared" si="0"/>
        <v>167.41547250980008</v>
      </c>
    </row>
    <row r="15" spans="10:15" x14ac:dyDescent="0.25">
      <c r="K15" s="3">
        <v>10</v>
      </c>
      <c r="L15" s="1">
        <v>14.5</v>
      </c>
      <c r="M15" s="1">
        <v>19</v>
      </c>
      <c r="N15" s="5">
        <f t="shared" si="2"/>
        <v>16.75</v>
      </c>
      <c r="O15" s="5">
        <f t="shared" si="0"/>
        <v>220.35327221819659</v>
      </c>
    </row>
    <row r="16" spans="10:15" x14ac:dyDescent="0.25">
      <c r="K16" s="3">
        <v>11</v>
      </c>
      <c r="L16" s="1">
        <v>18.5</v>
      </c>
      <c r="M16" s="1">
        <v>16.3</v>
      </c>
      <c r="N16" s="5">
        <f t="shared" si="2"/>
        <v>17.399999999999999</v>
      </c>
      <c r="O16" s="5">
        <f t="shared" si="0"/>
        <v>237.78714795021139</v>
      </c>
    </row>
    <row r="17" spans="11:15" x14ac:dyDescent="0.25">
      <c r="K17" s="3">
        <v>12</v>
      </c>
      <c r="L17" s="1"/>
      <c r="M17" s="1"/>
      <c r="N17" s="5" t="e">
        <f t="shared" si="2"/>
        <v>#NUM!</v>
      </c>
      <c r="O17" s="5" t="e">
        <f t="shared" si="0"/>
        <v>#NUM!</v>
      </c>
    </row>
    <row r="18" spans="11:15" x14ac:dyDescent="0.25">
      <c r="K18" s="3">
        <v>13</v>
      </c>
      <c r="L18" s="1"/>
      <c r="M18" s="1"/>
      <c r="N18" s="5" t="e">
        <f t="shared" si="2"/>
        <v>#NUM!</v>
      </c>
      <c r="O18" s="5" t="e">
        <f t="shared" si="0"/>
        <v>#NUM!</v>
      </c>
    </row>
    <row r="19" spans="11:15" x14ac:dyDescent="0.25">
      <c r="K19" s="3">
        <v>14</v>
      </c>
      <c r="L19" s="1"/>
      <c r="M19" s="1"/>
      <c r="N19" s="5" t="e">
        <f t="shared" si="2"/>
        <v>#NUM!</v>
      </c>
      <c r="O19" s="5" t="e">
        <f t="shared" si="0"/>
        <v>#NUM!</v>
      </c>
    </row>
    <row r="20" spans="11:15" x14ac:dyDescent="0.25">
      <c r="K20" s="3">
        <v>15</v>
      </c>
      <c r="L20" s="1"/>
      <c r="M20" s="1"/>
      <c r="N20" s="5" t="e">
        <f t="shared" si="2"/>
        <v>#NUM!</v>
      </c>
      <c r="O20" s="5" t="e">
        <f t="shared" si="0"/>
        <v>#NUM!</v>
      </c>
    </row>
    <row r="21" spans="11:15" x14ac:dyDescent="0.25">
      <c r="K21" s="3">
        <v>16</v>
      </c>
      <c r="L21" s="1"/>
      <c r="M21" s="1"/>
      <c r="N21" s="5" t="e">
        <f t="shared" si="2"/>
        <v>#NUM!</v>
      </c>
      <c r="O21" s="5" t="e">
        <f t="shared" si="0"/>
        <v>#NUM!</v>
      </c>
    </row>
    <row r="22" spans="11:15" x14ac:dyDescent="0.25">
      <c r="K22" s="3">
        <v>17</v>
      </c>
      <c r="L22" s="1"/>
      <c r="M22" s="1"/>
      <c r="N22" s="5" t="e">
        <f t="shared" si="2"/>
        <v>#NUM!</v>
      </c>
      <c r="O22" s="5" t="e">
        <f t="shared" si="0"/>
        <v>#NUM!</v>
      </c>
    </row>
    <row r="23" spans="11:15" x14ac:dyDescent="0.25">
      <c r="K23" s="6"/>
      <c r="L23" s="1"/>
      <c r="M23" s="1"/>
      <c r="N23" s="5" t="e">
        <f>AVERAGE(N6:N22)</f>
        <v>#NUM!</v>
      </c>
      <c r="O23" s="5" t="e">
        <f>AVERAGE(O6:O22)</f>
        <v>#NUM!</v>
      </c>
    </row>
    <row r="24" spans="11:15" x14ac:dyDescent="0.25">
      <c r="K24" s="2">
        <v>1</v>
      </c>
      <c r="L24" s="1">
        <v>23.8</v>
      </c>
      <c r="M24" s="1">
        <v>19.3</v>
      </c>
      <c r="N24" s="5">
        <f t="shared" ref="N24:N42" si="3">MEDIAN(L24,M24)</f>
        <v>21.55</v>
      </c>
      <c r="O24" s="5">
        <f>PI()*(N24/2)^2</f>
        <v>364.7408705771835</v>
      </c>
    </row>
    <row r="25" spans="11:15" x14ac:dyDescent="0.25">
      <c r="K25" s="2">
        <v>2</v>
      </c>
      <c r="L25" s="1">
        <v>16.899999999999999</v>
      </c>
      <c r="M25" s="1">
        <v>11.4</v>
      </c>
      <c r="N25" s="5">
        <f t="shared" si="3"/>
        <v>14.149999999999999</v>
      </c>
      <c r="O25" s="5">
        <f t="shared" ref="O25:O42" si="4">PI()*(N25/2)^2</f>
        <v>157.25438377084555</v>
      </c>
    </row>
    <row r="26" spans="11:15" x14ac:dyDescent="0.25">
      <c r="K26" s="2">
        <v>3</v>
      </c>
      <c r="L26" s="1">
        <v>23.4</v>
      </c>
      <c r="M26" s="1">
        <v>15.9</v>
      </c>
      <c r="N26" s="5">
        <f t="shared" si="3"/>
        <v>19.649999999999999</v>
      </c>
      <c r="O26" s="5">
        <f t="shared" si="4"/>
        <v>303.2599023464312</v>
      </c>
    </row>
    <row r="27" spans="11:15" x14ac:dyDescent="0.25">
      <c r="K27" s="2">
        <v>4</v>
      </c>
      <c r="L27" s="1">
        <v>22</v>
      </c>
      <c r="M27" s="1">
        <v>16.7</v>
      </c>
      <c r="N27" s="5">
        <f t="shared" si="3"/>
        <v>19.350000000000001</v>
      </c>
      <c r="O27" s="5">
        <f t="shared" si="4"/>
        <v>294.07074383468114</v>
      </c>
    </row>
    <row r="28" spans="11:15" x14ac:dyDescent="0.25">
      <c r="K28" s="2">
        <v>5</v>
      </c>
      <c r="L28" s="1">
        <v>17.7</v>
      </c>
      <c r="M28" s="1">
        <v>14.8</v>
      </c>
      <c r="N28" s="5">
        <f t="shared" si="3"/>
        <v>16.25</v>
      </c>
      <c r="O28" s="5">
        <f t="shared" si="4"/>
        <v>207.3942025221387</v>
      </c>
    </row>
    <row r="29" spans="11:15" x14ac:dyDescent="0.25">
      <c r="K29" s="2">
        <v>6</v>
      </c>
      <c r="L29" s="1">
        <v>17.8</v>
      </c>
      <c r="M29" s="1">
        <v>20.8</v>
      </c>
      <c r="N29" s="5">
        <f t="shared" si="3"/>
        <v>19.3</v>
      </c>
      <c r="O29" s="5">
        <f t="shared" si="4"/>
        <v>292.55296188391554</v>
      </c>
    </row>
    <row r="30" spans="11:15" x14ac:dyDescent="0.25">
      <c r="K30" s="2">
        <v>7</v>
      </c>
      <c r="L30" s="1">
        <v>18.5</v>
      </c>
      <c r="M30" s="1">
        <v>19.899999999999999</v>
      </c>
      <c r="N30" s="5">
        <f t="shared" si="3"/>
        <v>19.2</v>
      </c>
      <c r="O30" s="5">
        <f t="shared" si="4"/>
        <v>289.52917895483534</v>
      </c>
    </row>
    <row r="31" spans="11:15" x14ac:dyDescent="0.25">
      <c r="K31" s="2">
        <v>8</v>
      </c>
      <c r="L31" s="1">
        <v>26.9</v>
      </c>
      <c r="M31" s="1">
        <v>13.3</v>
      </c>
      <c r="N31" s="5">
        <f t="shared" si="3"/>
        <v>20.100000000000001</v>
      </c>
      <c r="O31" s="5">
        <f t="shared" si="4"/>
        <v>317.30871199420312</v>
      </c>
    </row>
    <row r="32" spans="11:15" x14ac:dyDescent="0.25">
      <c r="K32" s="2">
        <v>9</v>
      </c>
      <c r="L32" s="1">
        <v>23</v>
      </c>
      <c r="M32" s="1">
        <v>20.3</v>
      </c>
      <c r="N32" s="5">
        <f t="shared" si="3"/>
        <v>21.65</v>
      </c>
      <c r="O32" s="5">
        <f t="shared" si="4"/>
        <v>368.13379064306037</v>
      </c>
    </row>
    <row r="33" spans="11:15" x14ac:dyDescent="0.25">
      <c r="K33" s="2">
        <v>10</v>
      </c>
      <c r="L33" s="1">
        <v>26.5</v>
      </c>
      <c r="M33" s="1">
        <v>30</v>
      </c>
      <c r="N33" s="5">
        <f t="shared" si="3"/>
        <v>28.25</v>
      </c>
      <c r="O33" s="5">
        <f t="shared" si="4"/>
        <v>626.79682177637608</v>
      </c>
    </row>
    <row r="34" spans="11:15" x14ac:dyDescent="0.25">
      <c r="K34" s="2">
        <v>11</v>
      </c>
      <c r="L34" s="1">
        <v>23.9</v>
      </c>
      <c r="M34" s="1">
        <v>17.5</v>
      </c>
      <c r="N34" s="5">
        <f t="shared" si="3"/>
        <v>20.7</v>
      </c>
      <c r="O34" s="5">
        <f t="shared" si="4"/>
        <v>336.53525903417255</v>
      </c>
    </row>
    <row r="35" spans="11:15" x14ac:dyDescent="0.25">
      <c r="K35" s="2">
        <v>12</v>
      </c>
      <c r="L35" s="1">
        <v>36.799999999999997</v>
      </c>
      <c r="M35" s="1">
        <v>18.8</v>
      </c>
      <c r="N35" s="5">
        <f>MEDIAN(L35,M35)</f>
        <v>27.799999999999997</v>
      </c>
      <c r="O35" s="5">
        <f t="shared" si="4"/>
        <v>606.98711660008382</v>
      </c>
    </row>
    <row r="36" spans="11:15" x14ac:dyDescent="0.25">
      <c r="K36" s="2">
        <v>13</v>
      </c>
      <c r="L36" s="1">
        <v>36.299999999999997</v>
      </c>
      <c r="M36" s="1">
        <v>27.5</v>
      </c>
      <c r="N36" s="5">
        <f t="shared" si="3"/>
        <v>31.9</v>
      </c>
      <c r="O36" s="5">
        <f t="shared" si="4"/>
        <v>799.2290250548773</v>
      </c>
    </row>
    <row r="37" spans="11:15" x14ac:dyDescent="0.25">
      <c r="K37" s="2">
        <v>14</v>
      </c>
      <c r="L37" s="1">
        <v>18.8</v>
      </c>
      <c r="M37" s="1">
        <v>13.5</v>
      </c>
      <c r="N37" s="5">
        <f t="shared" si="3"/>
        <v>16.149999999999999</v>
      </c>
      <c r="O37" s="5">
        <f t="shared" si="4"/>
        <v>204.84951247273091</v>
      </c>
    </row>
    <row r="38" spans="11:15" x14ac:dyDescent="0.25">
      <c r="K38" s="2">
        <v>15</v>
      </c>
      <c r="L38" s="1">
        <v>23.9</v>
      </c>
      <c r="M38" s="1">
        <v>29.6</v>
      </c>
      <c r="N38" s="5">
        <f t="shared" si="3"/>
        <v>26.75</v>
      </c>
      <c r="O38" s="5">
        <f t="shared" si="4"/>
        <v>562.0014732960866</v>
      </c>
    </row>
    <row r="39" spans="11:15" x14ac:dyDescent="0.25">
      <c r="K39" s="2">
        <v>16</v>
      </c>
      <c r="L39" s="1">
        <v>22.6</v>
      </c>
      <c r="M39" s="1">
        <v>11.6</v>
      </c>
      <c r="N39" s="5">
        <f t="shared" si="3"/>
        <v>17.100000000000001</v>
      </c>
      <c r="O39" s="5">
        <f t="shared" si="4"/>
        <v>229.65827695904787</v>
      </c>
    </row>
    <row r="40" spans="11:15" x14ac:dyDescent="0.25">
      <c r="K40" s="2">
        <v>17</v>
      </c>
      <c r="L40" s="1"/>
      <c r="M40" s="1"/>
      <c r="N40" s="5" t="e">
        <f t="shared" si="3"/>
        <v>#NUM!</v>
      </c>
      <c r="O40" s="5" t="e">
        <f t="shared" si="4"/>
        <v>#NUM!</v>
      </c>
    </row>
    <row r="41" spans="11:15" x14ac:dyDescent="0.25">
      <c r="K41" s="2">
        <v>18</v>
      </c>
      <c r="L41" s="1"/>
      <c r="M41" s="1"/>
      <c r="N41" s="5" t="e">
        <f t="shared" si="3"/>
        <v>#NUM!</v>
      </c>
      <c r="O41" s="5" t="e">
        <f t="shared" si="4"/>
        <v>#NUM!</v>
      </c>
    </row>
    <row r="42" spans="11:15" x14ac:dyDescent="0.25">
      <c r="K42" s="2">
        <v>19</v>
      </c>
      <c r="L42" s="1"/>
      <c r="M42" s="1"/>
      <c r="N42" s="5" t="e">
        <f t="shared" si="3"/>
        <v>#NUM!</v>
      </c>
      <c r="O42" s="5" t="e">
        <f t="shared" si="4"/>
        <v>#NUM!</v>
      </c>
    </row>
    <row r="43" spans="11:15" x14ac:dyDescent="0.25">
      <c r="K43" s="7"/>
      <c r="N43" s="5" t="e">
        <f>AVERAGE(N27:N42)</f>
        <v>#NUM!</v>
      </c>
      <c r="O43" s="5" t="e">
        <f>AVERAGE(O27:O42)</f>
        <v>#NUM!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3101A7-EB02-4514-B643-E42D33035636}">
  <dimension ref="J1:O43"/>
  <sheetViews>
    <sheetView topLeftCell="A11" workbookViewId="0">
      <selection activeCell="J1" sqref="J1:O43"/>
    </sheetView>
  </sheetViews>
  <sheetFormatPr defaultRowHeight="15" x14ac:dyDescent="0.25"/>
  <sheetData>
    <row r="1" spans="10:15" x14ac:dyDescent="0.25">
      <c r="J1" s="4" t="s">
        <v>8</v>
      </c>
      <c r="K1" t="s">
        <v>9</v>
      </c>
    </row>
    <row r="2" spans="10:15" x14ac:dyDescent="0.25">
      <c r="L2" t="s">
        <v>10</v>
      </c>
      <c r="M2" t="s">
        <v>11</v>
      </c>
      <c r="N2" t="s">
        <v>12</v>
      </c>
      <c r="O2" t="s">
        <v>13</v>
      </c>
    </row>
    <row r="3" spans="10:15" x14ac:dyDescent="0.25">
      <c r="K3" t="s">
        <v>14</v>
      </c>
      <c r="L3" s="16">
        <v>346.1</v>
      </c>
      <c r="M3" s="16"/>
      <c r="N3" s="5"/>
      <c r="O3" s="5">
        <f>PI()*(L3/2)^2</f>
        <v>94079.083936177674</v>
      </c>
    </row>
    <row r="4" spans="10:15" x14ac:dyDescent="0.25">
      <c r="K4" t="s">
        <v>15</v>
      </c>
      <c r="L4" s="16">
        <v>210.3</v>
      </c>
      <c r="M4" s="16"/>
      <c r="N4" s="5"/>
      <c r="O4" s="5">
        <f>PI()*(L4/2)^2</f>
        <v>34735.089860250257</v>
      </c>
    </row>
    <row r="5" spans="10:15" x14ac:dyDescent="0.25">
      <c r="K5" t="s">
        <v>16</v>
      </c>
      <c r="L5" s="16">
        <f>L3-L4</f>
        <v>135.80000000000001</v>
      </c>
      <c r="M5" s="16"/>
      <c r="N5" s="5"/>
      <c r="O5" s="5">
        <f>O3-O4</f>
        <v>59343.994075927418</v>
      </c>
    </row>
    <row r="6" spans="10:15" x14ac:dyDescent="0.25">
      <c r="K6" s="3">
        <v>1</v>
      </c>
      <c r="N6" s="5" t="e">
        <f>MEDIAN(L9,M9)</f>
        <v>#NUM!</v>
      </c>
      <c r="O6" s="5" t="e">
        <f>PI()*(N6/2)^2</f>
        <v>#NUM!</v>
      </c>
    </row>
    <row r="7" spans="10:15" x14ac:dyDescent="0.25">
      <c r="K7" s="3">
        <v>2</v>
      </c>
      <c r="N7" s="5" t="e">
        <f>MEDIAN(L10,M10)</f>
        <v>#NUM!</v>
      </c>
      <c r="O7" s="5" t="e">
        <f t="shared" ref="O7:O22" si="0">PI()*(N7/2)^2</f>
        <v>#NUM!</v>
      </c>
    </row>
    <row r="8" spans="10:15" x14ac:dyDescent="0.25">
      <c r="K8" s="3">
        <v>3</v>
      </c>
      <c r="N8" s="5" t="e">
        <f>MEDIAN(L11,M11)</f>
        <v>#NUM!</v>
      </c>
      <c r="O8" s="5" t="e">
        <f t="shared" si="0"/>
        <v>#NUM!</v>
      </c>
    </row>
    <row r="9" spans="10:15" x14ac:dyDescent="0.25">
      <c r="K9" s="3">
        <v>4</v>
      </c>
      <c r="L9" s="1"/>
      <c r="M9" s="1"/>
      <c r="N9" s="5" t="e">
        <f>MEDIAN(L12,M12)</f>
        <v>#NUM!</v>
      </c>
      <c r="O9" s="5" t="e">
        <f t="shared" si="0"/>
        <v>#NUM!</v>
      </c>
    </row>
    <row r="10" spans="10:15" x14ac:dyDescent="0.25">
      <c r="K10" s="3">
        <v>5</v>
      </c>
      <c r="L10" s="1"/>
      <c r="M10" s="1"/>
      <c r="N10" s="5" t="e">
        <f t="shared" ref="N10:N12" si="1">MEDIAN(L13,M13)</f>
        <v>#NUM!</v>
      </c>
      <c r="O10" s="5" t="e">
        <f t="shared" si="0"/>
        <v>#NUM!</v>
      </c>
    </row>
    <row r="11" spans="10:15" x14ac:dyDescent="0.25">
      <c r="K11" s="3">
        <v>6</v>
      </c>
      <c r="L11" s="1"/>
      <c r="M11" s="1"/>
      <c r="N11" s="5" t="e">
        <f t="shared" si="1"/>
        <v>#NUM!</v>
      </c>
      <c r="O11" s="5" t="e">
        <f t="shared" si="0"/>
        <v>#NUM!</v>
      </c>
    </row>
    <row r="12" spans="10:15" x14ac:dyDescent="0.25">
      <c r="K12" s="3">
        <v>7</v>
      </c>
      <c r="L12" s="1"/>
      <c r="M12" s="1"/>
      <c r="N12" s="5" t="e">
        <f t="shared" si="1"/>
        <v>#NUM!</v>
      </c>
      <c r="O12" s="5" t="e">
        <f t="shared" si="0"/>
        <v>#NUM!</v>
      </c>
    </row>
    <row r="13" spans="10:15" x14ac:dyDescent="0.25">
      <c r="K13" s="3">
        <v>8</v>
      </c>
      <c r="L13" s="1"/>
      <c r="M13" s="1"/>
      <c r="N13" s="5" t="e">
        <f t="shared" ref="N13:N22" si="2">MEDIAN(L13,M13)</f>
        <v>#NUM!</v>
      </c>
      <c r="O13" s="5" t="e">
        <f t="shared" si="0"/>
        <v>#NUM!</v>
      </c>
    </row>
    <row r="14" spans="10:15" x14ac:dyDescent="0.25">
      <c r="K14" s="3">
        <v>9</v>
      </c>
      <c r="L14" s="1"/>
      <c r="M14" s="1"/>
      <c r="N14" s="5" t="e">
        <f t="shared" si="2"/>
        <v>#NUM!</v>
      </c>
      <c r="O14" s="5" t="e">
        <f t="shared" si="0"/>
        <v>#NUM!</v>
      </c>
    </row>
    <row r="15" spans="10:15" x14ac:dyDescent="0.25">
      <c r="K15" s="3">
        <v>10</v>
      </c>
      <c r="L15" s="1"/>
      <c r="M15" s="1"/>
      <c r="N15" s="5" t="e">
        <f t="shared" si="2"/>
        <v>#NUM!</v>
      </c>
      <c r="O15" s="5" t="e">
        <f t="shared" si="0"/>
        <v>#NUM!</v>
      </c>
    </row>
    <row r="16" spans="10:15" x14ac:dyDescent="0.25">
      <c r="K16" s="3">
        <v>11</v>
      </c>
      <c r="L16" s="1"/>
      <c r="M16" s="1"/>
      <c r="N16" s="5" t="e">
        <f t="shared" si="2"/>
        <v>#NUM!</v>
      </c>
      <c r="O16" s="5" t="e">
        <f t="shared" si="0"/>
        <v>#NUM!</v>
      </c>
    </row>
    <row r="17" spans="11:15" x14ac:dyDescent="0.25">
      <c r="K17" s="3">
        <v>12</v>
      </c>
      <c r="L17" s="1"/>
      <c r="M17" s="1"/>
      <c r="N17" s="5" t="e">
        <f t="shared" si="2"/>
        <v>#NUM!</v>
      </c>
      <c r="O17" s="5" t="e">
        <f t="shared" si="0"/>
        <v>#NUM!</v>
      </c>
    </row>
    <row r="18" spans="11:15" x14ac:dyDescent="0.25">
      <c r="K18" s="3">
        <v>13</v>
      </c>
      <c r="L18" s="1"/>
      <c r="M18" s="1"/>
      <c r="N18" s="5" t="e">
        <f t="shared" si="2"/>
        <v>#NUM!</v>
      </c>
      <c r="O18" s="5" t="e">
        <f t="shared" si="0"/>
        <v>#NUM!</v>
      </c>
    </row>
    <row r="19" spans="11:15" x14ac:dyDescent="0.25">
      <c r="K19" s="3">
        <v>14</v>
      </c>
      <c r="L19" s="1"/>
      <c r="M19" s="1"/>
      <c r="N19" s="5" t="e">
        <f t="shared" si="2"/>
        <v>#NUM!</v>
      </c>
      <c r="O19" s="5" t="e">
        <f t="shared" si="0"/>
        <v>#NUM!</v>
      </c>
    </row>
    <row r="20" spans="11:15" x14ac:dyDescent="0.25">
      <c r="K20" s="3">
        <v>15</v>
      </c>
      <c r="L20" s="1"/>
      <c r="M20" s="1"/>
      <c r="N20" s="5" t="e">
        <f t="shared" si="2"/>
        <v>#NUM!</v>
      </c>
      <c r="O20" s="5" t="e">
        <f t="shared" si="0"/>
        <v>#NUM!</v>
      </c>
    </row>
    <row r="21" spans="11:15" x14ac:dyDescent="0.25">
      <c r="K21" s="3">
        <v>16</v>
      </c>
      <c r="L21" s="1"/>
      <c r="M21" s="1"/>
      <c r="N21" s="5" t="e">
        <f t="shared" si="2"/>
        <v>#NUM!</v>
      </c>
      <c r="O21" s="5" t="e">
        <f t="shared" si="0"/>
        <v>#NUM!</v>
      </c>
    </row>
    <row r="22" spans="11:15" x14ac:dyDescent="0.25">
      <c r="K22" s="3">
        <v>17</v>
      </c>
      <c r="L22" s="1"/>
      <c r="M22" s="1"/>
      <c r="N22" s="5" t="e">
        <f t="shared" si="2"/>
        <v>#NUM!</v>
      </c>
      <c r="O22" s="5" t="e">
        <f t="shared" si="0"/>
        <v>#NUM!</v>
      </c>
    </row>
    <row r="23" spans="11:15" x14ac:dyDescent="0.25">
      <c r="K23" s="6"/>
      <c r="L23" s="1"/>
      <c r="M23" s="1"/>
      <c r="N23" s="5" t="e">
        <f>AVERAGE(N6:N22)</f>
        <v>#NUM!</v>
      </c>
      <c r="O23" s="5" t="e">
        <f>AVERAGE(O6:O22)</f>
        <v>#NUM!</v>
      </c>
    </row>
    <row r="24" spans="11:15" x14ac:dyDescent="0.25">
      <c r="K24" s="2">
        <v>1</v>
      </c>
      <c r="L24" s="1">
        <v>42.5</v>
      </c>
      <c r="M24" s="1">
        <v>30.9</v>
      </c>
      <c r="N24" s="5">
        <f t="shared" ref="N24:N42" si="3">MEDIAN(L24,M24)</f>
        <v>36.700000000000003</v>
      </c>
      <c r="O24" s="5">
        <f>PI()*(N24/2)^2</f>
        <v>1057.8449322983893</v>
      </c>
    </row>
    <row r="25" spans="11:15" x14ac:dyDescent="0.25">
      <c r="K25" s="2">
        <v>2</v>
      </c>
      <c r="L25" s="1">
        <v>31.8</v>
      </c>
      <c r="M25" s="1">
        <v>26.6</v>
      </c>
      <c r="N25" s="5">
        <f t="shared" si="3"/>
        <v>29.200000000000003</v>
      </c>
      <c r="O25" s="5">
        <f t="shared" ref="O25:O42" si="4">PI()*(N25/2)^2</f>
        <v>669.66189003920044</v>
      </c>
    </row>
    <row r="26" spans="11:15" x14ac:dyDescent="0.25">
      <c r="K26" s="2">
        <v>3</v>
      </c>
      <c r="L26" s="1">
        <v>42</v>
      </c>
      <c r="M26" s="1">
        <v>29.8</v>
      </c>
      <c r="N26" s="5">
        <f t="shared" si="3"/>
        <v>35.9</v>
      </c>
      <c r="O26" s="5">
        <f t="shared" si="4"/>
        <v>1012.2290069682653</v>
      </c>
    </row>
    <row r="27" spans="11:15" x14ac:dyDescent="0.25">
      <c r="K27" s="2">
        <v>4</v>
      </c>
      <c r="L27" s="1">
        <v>49.9</v>
      </c>
      <c r="M27" s="1">
        <v>21.7</v>
      </c>
      <c r="N27" s="5">
        <f t="shared" si="3"/>
        <v>35.799999999999997</v>
      </c>
      <c r="O27" s="5">
        <f t="shared" si="4"/>
        <v>1006.5977021367055</v>
      </c>
    </row>
    <row r="28" spans="11:15" x14ac:dyDescent="0.25">
      <c r="K28" s="2">
        <v>5</v>
      </c>
      <c r="L28" s="1">
        <v>40.200000000000003</v>
      </c>
      <c r="M28" s="1">
        <v>35.700000000000003</v>
      </c>
      <c r="N28" s="5">
        <f t="shared" si="3"/>
        <v>37.950000000000003</v>
      </c>
      <c r="O28" s="5">
        <f t="shared" si="4"/>
        <v>1131.1323984204137</v>
      </c>
    </row>
    <row r="29" spans="11:15" x14ac:dyDescent="0.25">
      <c r="K29" s="2">
        <v>6</v>
      </c>
      <c r="L29" s="1">
        <v>29.4</v>
      </c>
      <c r="M29" s="1">
        <v>35.1</v>
      </c>
      <c r="N29" s="5">
        <f t="shared" si="3"/>
        <v>32.25</v>
      </c>
      <c r="O29" s="5">
        <f t="shared" si="4"/>
        <v>816.86317731855854</v>
      </c>
    </row>
    <row r="30" spans="11:15" x14ac:dyDescent="0.25">
      <c r="K30" s="2">
        <v>7</v>
      </c>
      <c r="L30" s="1">
        <v>68.7</v>
      </c>
      <c r="M30" s="1">
        <v>36.799999999999997</v>
      </c>
      <c r="N30" s="5">
        <f t="shared" si="3"/>
        <v>52.75</v>
      </c>
      <c r="O30" s="5">
        <f t="shared" si="4"/>
        <v>2185.4194770386121</v>
      </c>
    </row>
    <row r="31" spans="11:15" x14ac:dyDescent="0.25">
      <c r="K31" s="2">
        <v>8</v>
      </c>
      <c r="L31" s="1">
        <v>80</v>
      </c>
      <c r="M31" s="1">
        <v>25</v>
      </c>
      <c r="N31" s="5">
        <f t="shared" si="3"/>
        <v>52.5</v>
      </c>
      <c r="O31" s="5">
        <f t="shared" si="4"/>
        <v>2164.7536878642168</v>
      </c>
    </row>
    <row r="32" spans="11:15" x14ac:dyDescent="0.25">
      <c r="K32" s="2">
        <v>9</v>
      </c>
      <c r="L32" s="1">
        <v>70.7</v>
      </c>
      <c r="M32" s="1">
        <v>27.2</v>
      </c>
      <c r="N32" s="5">
        <f t="shared" si="3"/>
        <v>48.95</v>
      </c>
      <c r="O32" s="5">
        <f t="shared" si="4"/>
        <v>1881.8945028120347</v>
      </c>
    </row>
    <row r="33" spans="11:15" x14ac:dyDescent="0.25">
      <c r="K33" s="2">
        <v>10</v>
      </c>
      <c r="L33" s="1">
        <v>38.5</v>
      </c>
      <c r="M33" s="1">
        <v>34</v>
      </c>
      <c r="N33" s="5">
        <f t="shared" si="3"/>
        <v>36.25</v>
      </c>
      <c r="O33" s="5">
        <f t="shared" si="4"/>
        <v>1032.0622740894594</v>
      </c>
    </row>
    <row r="34" spans="11:15" x14ac:dyDescent="0.25">
      <c r="K34" s="2">
        <v>11</v>
      </c>
      <c r="L34" s="1"/>
      <c r="M34" s="1"/>
      <c r="N34" s="5" t="e">
        <f t="shared" si="3"/>
        <v>#NUM!</v>
      </c>
      <c r="O34" s="5" t="e">
        <f t="shared" si="4"/>
        <v>#NUM!</v>
      </c>
    </row>
    <row r="35" spans="11:15" x14ac:dyDescent="0.25">
      <c r="K35" s="2">
        <v>12</v>
      </c>
      <c r="L35" s="1"/>
      <c r="M35" s="1"/>
      <c r="N35" s="5" t="e">
        <f>MEDIAN(L35,M35)</f>
        <v>#NUM!</v>
      </c>
      <c r="O35" s="5" t="e">
        <f t="shared" si="4"/>
        <v>#NUM!</v>
      </c>
    </row>
    <row r="36" spans="11:15" x14ac:dyDescent="0.25">
      <c r="K36" s="2">
        <v>13</v>
      </c>
      <c r="L36" s="1"/>
      <c r="M36" s="1"/>
      <c r="N36" s="5" t="e">
        <f t="shared" si="3"/>
        <v>#NUM!</v>
      </c>
      <c r="O36" s="5" t="e">
        <f t="shared" si="4"/>
        <v>#NUM!</v>
      </c>
    </row>
    <row r="37" spans="11:15" x14ac:dyDescent="0.25">
      <c r="K37" s="2">
        <v>14</v>
      </c>
      <c r="L37" s="1"/>
      <c r="M37" s="1"/>
      <c r="N37" s="5" t="e">
        <f t="shared" si="3"/>
        <v>#NUM!</v>
      </c>
      <c r="O37" s="5" t="e">
        <f t="shared" si="4"/>
        <v>#NUM!</v>
      </c>
    </row>
    <row r="38" spans="11:15" x14ac:dyDescent="0.25">
      <c r="K38" s="2">
        <v>15</v>
      </c>
      <c r="L38" s="1"/>
      <c r="M38" s="1"/>
      <c r="N38" s="5" t="e">
        <f t="shared" si="3"/>
        <v>#NUM!</v>
      </c>
      <c r="O38" s="5" t="e">
        <f t="shared" si="4"/>
        <v>#NUM!</v>
      </c>
    </row>
    <row r="39" spans="11:15" x14ac:dyDescent="0.25">
      <c r="K39" s="2">
        <v>16</v>
      </c>
      <c r="L39" s="1"/>
      <c r="M39" s="1"/>
      <c r="N39" s="5" t="e">
        <f t="shared" si="3"/>
        <v>#NUM!</v>
      </c>
      <c r="O39" s="5" t="e">
        <f t="shared" si="4"/>
        <v>#NUM!</v>
      </c>
    </row>
    <row r="40" spans="11:15" x14ac:dyDescent="0.25">
      <c r="K40" s="2">
        <v>17</v>
      </c>
      <c r="L40" s="1"/>
      <c r="M40" s="1"/>
      <c r="N40" s="5" t="e">
        <f t="shared" si="3"/>
        <v>#NUM!</v>
      </c>
      <c r="O40" s="5" t="e">
        <f t="shared" si="4"/>
        <v>#NUM!</v>
      </c>
    </row>
    <row r="41" spans="11:15" x14ac:dyDescent="0.25">
      <c r="K41" s="2">
        <v>18</v>
      </c>
      <c r="L41" s="1"/>
      <c r="M41" s="1"/>
      <c r="N41" s="5" t="e">
        <f t="shared" si="3"/>
        <v>#NUM!</v>
      </c>
      <c r="O41" s="5" t="e">
        <f t="shared" si="4"/>
        <v>#NUM!</v>
      </c>
    </row>
    <row r="42" spans="11:15" x14ac:dyDescent="0.25">
      <c r="K42" s="2">
        <v>19</v>
      </c>
      <c r="L42" s="1"/>
      <c r="M42" s="1"/>
      <c r="N42" s="5" t="e">
        <f t="shared" si="3"/>
        <v>#NUM!</v>
      </c>
      <c r="O42" s="5" t="e">
        <f t="shared" si="4"/>
        <v>#NUM!</v>
      </c>
    </row>
    <row r="43" spans="11:15" x14ac:dyDescent="0.25">
      <c r="K43" s="7"/>
      <c r="N43" s="5" t="e">
        <f>AVERAGE(N27:N42)</f>
        <v>#NUM!</v>
      </c>
      <c r="O43" s="5" t="e">
        <f>AVERAGE(O27:O42)</f>
        <v>#NUM!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71B307-F560-4B1B-8713-F1676C1E4A3A}">
  <dimension ref="N1:S42"/>
  <sheetViews>
    <sheetView zoomScaleNormal="100" workbookViewId="0">
      <selection activeCell="R43" sqref="R43"/>
    </sheetView>
  </sheetViews>
  <sheetFormatPr defaultRowHeight="15" x14ac:dyDescent="0.25"/>
  <cols>
    <col min="19" max="19" width="10.42578125" bestFit="1" customWidth="1"/>
  </cols>
  <sheetData>
    <row r="1" spans="14:19" x14ac:dyDescent="0.25">
      <c r="N1" s="4" t="s">
        <v>8</v>
      </c>
      <c r="O1" t="s">
        <v>9</v>
      </c>
    </row>
    <row r="2" spans="14:19" x14ac:dyDescent="0.25">
      <c r="P2" t="s">
        <v>10</v>
      </c>
      <c r="Q2" t="s">
        <v>11</v>
      </c>
      <c r="R2" t="s">
        <v>12</v>
      </c>
      <c r="S2" t="s">
        <v>13</v>
      </c>
    </row>
    <row r="3" spans="14:19" x14ac:dyDescent="0.25">
      <c r="O3" t="s">
        <v>14</v>
      </c>
      <c r="P3" s="15">
        <v>316.3</v>
      </c>
      <c r="Q3" s="15"/>
      <c r="R3" s="5"/>
      <c r="S3" s="5">
        <f>PI()*(P3/2)^2</f>
        <v>78575.70118183046</v>
      </c>
    </row>
    <row r="4" spans="14:19" x14ac:dyDescent="0.25">
      <c r="O4" t="s">
        <v>15</v>
      </c>
      <c r="P4" s="15">
        <v>195.6</v>
      </c>
      <c r="Q4" s="15"/>
      <c r="R4" s="5"/>
      <c r="S4" s="5">
        <f>PI()*(P4/2)^2</f>
        <v>30048.831076761799</v>
      </c>
    </row>
    <row r="5" spans="14:19" x14ac:dyDescent="0.25">
      <c r="O5" t="s">
        <v>16</v>
      </c>
      <c r="P5" s="15">
        <f>P3-P4</f>
        <v>120.70000000000002</v>
      </c>
      <c r="Q5" s="15"/>
      <c r="R5" s="5"/>
      <c r="S5" s="5">
        <f>S3-S4</f>
        <v>48526.870105068665</v>
      </c>
    </row>
    <row r="6" spans="14:19" x14ac:dyDescent="0.25">
      <c r="O6" s="3">
        <v>1</v>
      </c>
      <c r="P6" s="1">
        <v>31.3</v>
      </c>
      <c r="Q6" s="1">
        <v>36.5</v>
      </c>
      <c r="R6" s="5">
        <f t="shared" ref="R6:R19" si="0">MEDIAN(P6,Q6)</f>
        <v>33.9</v>
      </c>
      <c r="S6" s="5">
        <f>PI()*(R6/2)^2</f>
        <v>902.58742335798138</v>
      </c>
    </row>
    <row r="7" spans="14:19" x14ac:dyDescent="0.25">
      <c r="O7" s="3">
        <v>2</v>
      </c>
      <c r="P7" s="1">
        <v>24</v>
      </c>
      <c r="Q7" s="1">
        <v>29.5</v>
      </c>
      <c r="R7" s="5">
        <f t="shared" si="0"/>
        <v>26.75</v>
      </c>
      <c r="S7" s="5">
        <f t="shared" ref="S7:S19" si="1">PI()*(R7/2)^2</f>
        <v>562.0014732960866</v>
      </c>
    </row>
    <row r="8" spans="14:19" x14ac:dyDescent="0.25">
      <c r="O8" s="3">
        <v>3</v>
      </c>
      <c r="P8" s="1">
        <v>24.7</v>
      </c>
      <c r="Q8" s="1">
        <v>27</v>
      </c>
      <c r="R8" s="5">
        <f t="shared" si="0"/>
        <v>25.85</v>
      </c>
      <c r="S8" s="5">
        <f t="shared" si="1"/>
        <v>524.8207242408514</v>
      </c>
    </row>
    <row r="9" spans="14:19" x14ac:dyDescent="0.25">
      <c r="O9" s="3">
        <v>4</v>
      </c>
      <c r="P9" s="1">
        <v>35.799999999999997</v>
      </c>
      <c r="Q9" s="1">
        <v>33.4</v>
      </c>
      <c r="R9" s="5">
        <f t="shared" si="0"/>
        <v>34.599999999999994</v>
      </c>
      <c r="S9" s="5">
        <f t="shared" si="1"/>
        <v>940.24726529288887</v>
      </c>
    </row>
    <row r="10" spans="14:19" x14ac:dyDescent="0.25">
      <c r="O10" s="3">
        <v>5</v>
      </c>
      <c r="P10" s="1">
        <v>50.1</v>
      </c>
      <c r="Q10" s="1">
        <v>26</v>
      </c>
      <c r="R10" s="5">
        <f t="shared" si="0"/>
        <v>38.049999999999997</v>
      </c>
      <c r="S10" s="5">
        <f t="shared" si="1"/>
        <v>1137.101424462234</v>
      </c>
    </row>
    <row r="11" spans="14:19" x14ac:dyDescent="0.25">
      <c r="O11" s="3">
        <v>6</v>
      </c>
      <c r="P11" s="1">
        <v>52.2</v>
      </c>
      <c r="Q11" s="1">
        <v>22.9</v>
      </c>
      <c r="R11" s="5">
        <f t="shared" si="0"/>
        <v>37.549999999999997</v>
      </c>
      <c r="S11" s="5">
        <f t="shared" si="1"/>
        <v>1107.4133738858104</v>
      </c>
    </row>
    <row r="12" spans="14:19" x14ac:dyDescent="0.25">
      <c r="O12" s="3">
        <v>7</v>
      </c>
      <c r="P12" s="1">
        <v>23.3</v>
      </c>
      <c r="Q12" s="1">
        <v>20.100000000000001</v>
      </c>
      <c r="R12" s="5">
        <f t="shared" si="0"/>
        <v>21.700000000000003</v>
      </c>
      <c r="S12" s="5">
        <f t="shared" si="1"/>
        <v>369.83614116222452</v>
      </c>
    </row>
    <row r="13" spans="14:19" x14ac:dyDescent="0.25">
      <c r="O13" s="3">
        <v>8</v>
      </c>
      <c r="P13" s="1">
        <v>34.299999999999997</v>
      </c>
      <c r="Q13" s="1">
        <v>28.8</v>
      </c>
      <c r="R13" s="5">
        <f t="shared" si="0"/>
        <v>31.549999999999997</v>
      </c>
      <c r="S13" s="5">
        <f t="shared" si="1"/>
        <v>781.7872953412284</v>
      </c>
    </row>
    <row r="14" spans="14:19" x14ac:dyDescent="0.25">
      <c r="O14" s="3">
        <v>9</v>
      </c>
      <c r="P14" s="1">
        <v>37.700000000000003</v>
      </c>
      <c r="Q14" s="1">
        <v>30</v>
      </c>
      <c r="R14" s="5">
        <f t="shared" si="0"/>
        <v>33.85</v>
      </c>
      <c r="S14" s="5">
        <f t="shared" si="1"/>
        <v>899.92688707947264</v>
      </c>
    </row>
    <row r="15" spans="14:19" x14ac:dyDescent="0.25">
      <c r="O15" s="3">
        <v>10</v>
      </c>
      <c r="P15" s="1">
        <v>25.2</v>
      </c>
      <c r="Q15" s="1">
        <v>21</v>
      </c>
      <c r="R15" s="5">
        <f t="shared" si="0"/>
        <v>23.1</v>
      </c>
      <c r="S15" s="5">
        <f t="shared" si="1"/>
        <v>419.09631397051237</v>
      </c>
    </row>
    <row r="16" spans="14:19" x14ac:dyDescent="0.25">
      <c r="O16" s="3">
        <v>11</v>
      </c>
      <c r="P16" s="1">
        <v>62.1</v>
      </c>
      <c r="Q16" s="1">
        <v>27.6</v>
      </c>
      <c r="R16" s="5">
        <f t="shared" si="0"/>
        <v>44.85</v>
      </c>
      <c r="S16" s="5">
        <f t="shared" si="1"/>
        <v>1579.8460771326436</v>
      </c>
    </row>
    <row r="17" spans="15:19" x14ac:dyDescent="0.25">
      <c r="O17" s="3">
        <v>12</v>
      </c>
      <c r="P17" s="1">
        <v>38.799999999999997</v>
      </c>
      <c r="Q17" s="1">
        <v>12.5</v>
      </c>
      <c r="R17" s="5">
        <f t="shared" si="0"/>
        <v>25.65</v>
      </c>
      <c r="S17" s="5">
        <f t="shared" si="1"/>
        <v>516.73112315785761</v>
      </c>
    </row>
    <row r="18" spans="15:19" x14ac:dyDescent="0.25">
      <c r="O18" s="3">
        <v>13</v>
      </c>
      <c r="P18" s="1">
        <v>24</v>
      </c>
      <c r="Q18" s="1">
        <v>27.6</v>
      </c>
      <c r="R18" s="5">
        <f t="shared" si="0"/>
        <v>25.8</v>
      </c>
      <c r="S18" s="5">
        <f t="shared" si="1"/>
        <v>522.79243348387752</v>
      </c>
    </row>
    <row r="19" spans="15:19" x14ac:dyDescent="0.25">
      <c r="O19" s="3">
        <v>14</v>
      </c>
      <c r="P19" s="1">
        <v>22.9</v>
      </c>
      <c r="Q19" s="1">
        <v>28.2</v>
      </c>
      <c r="R19" s="5">
        <f t="shared" si="0"/>
        <v>25.549999999999997</v>
      </c>
      <c r="S19" s="5">
        <f t="shared" si="1"/>
        <v>512.7098845612627</v>
      </c>
    </row>
    <row r="20" spans="15:19" x14ac:dyDescent="0.25">
      <c r="O20" s="6"/>
      <c r="P20" s="1"/>
      <c r="Q20" s="1"/>
      <c r="R20" s="5">
        <f>AVERAGE(R6:R19)</f>
        <v>30.625000000000004</v>
      </c>
      <c r="S20" s="5">
        <f>AVERAGE(S6:S19)</f>
        <v>769.77841717320939</v>
      </c>
    </row>
    <row r="21" spans="15:19" x14ac:dyDescent="0.25">
      <c r="O21" s="2">
        <v>1</v>
      </c>
      <c r="P21" s="1">
        <v>48.8</v>
      </c>
      <c r="Q21" s="1">
        <v>38.6</v>
      </c>
      <c r="R21" s="5">
        <f t="shared" ref="R21:R35" si="2">MEDIAN(P21,Q21)</f>
        <v>43.7</v>
      </c>
      <c r="S21" s="5">
        <f>PI()*(R21/2)^2</f>
        <v>1499.8670186584732</v>
      </c>
    </row>
    <row r="22" spans="15:19" x14ac:dyDescent="0.25">
      <c r="O22" s="2">
        <v>2</v>
      </c>
      <c r="P22" s="1">
        <v>63.9</v>
      </c>
      <c r="Q22" s="1">
        <v>44.6</v>
      </c>
      <c r="R22" s="5">
        <f t="shared" si="2"/>
        <v>54.25</v>
      </c>
      <c r="S22" s="5">
        <f t="shared" ref="S22:S35" si="3">PI()*(R22/2)^2</f>
        <v>2311.4758822639028</v>
      </c>
    </row>
    <row r="23" spans="15:19" x14ac:dyDescent="0.25">
      <c r="O23" s="2">
        <v>3</v>
      </c>
      <c r="P23" s="1">
        <v>48.7</v>
      </c>
      <c r="Q23" s="1">
        <v>30.8</v>
      </c>
      <c r="R23" s="5">
        <f t="shared" si="2"/>
        <v>39.75</v>
      </c>
      <c r="S23" s="5">
        <f t="shared" si="3"/>
        <v>1240.9781855531805</v>
      </c>
    </row>
    <row r="24" spans="15:19" x14ac:dyDescent="0.25">
      <c r="O24" s="2">
        <v>4</v>
      </c>
      <c r="P24" s="1">
        <v>49.4</v>
      </c>
      <c r="Q24" s="1">
        <v>38</v>
      </c>
      <c r="R24" s="5">
        <f t="shared" si="2"/>
        <v>43.7</v>
      </c>
      <c r="S24" s="5">
        <f t="shared" si="3"/>
        <v>1499.8670186584732</v>
      </c>
    </row>
    <row r="25" spans="15:19" x14ac:dyDescent="0.25">
      <c r="O25" s="2">
        <v>5</v>
      </c>
      <c r="P25" s="1">
        <v>80.400000000000006</v>
      </c>
      <c r="Q25" s="1">
        <v>30.4</v>
      </c>
      <c r="R25" s="5">
        <f t="shared" si="2"/>
        <v>55.400000000000006</v>
      </c>
      <c r="S25" s="5">
        <f t="shared" si="3"/>
        <v>2410.5126271729127</v>
      </c>
    </row>
    <row r="26" spans="15:19" x14ac:dyDescent="0.25">
      <c r="O26" s="2">
        <v>6</v>
      </c>
      <c r="P26" s="1">
        <v>49.7</v>
      </c>
      <c r="Q26" s="1">
        <v>26.3</v>
      </c>
      <c r="R26" s="5">
        <f t="shared" si="2"/>
        <v>38</v>
      </c>
      <c r="S26" s="5">
        <f t="shared" si="3"/>
        <v>1134.1149479459152</v>
      </c>
    </row>
    <row r="27" spans="15:19" x14ac:dyDescent="0.25">
      <c r="O27" s="2">
        <v>7</v>
      </c>
      <c r="P27" s="1">
        <v>60.7</v>
      </c>
      <c r="Q27" s="1">
        <v>39</v>
      </c>
      <c r="R27" s="5">
        <f t="shared" si="2"/>
        <v>49.85</v>
      </c>
      <c r="S27" s="5">
        <f t="shared" si="3"/>
        <v>1951.7321075013353</v>
      </c>
    </row>
    <row r="28" spans="15:19" x14ac:dyDescent="0.25">
      <c r="O28" s="2">
        <v>8</v>
      </c>
      <c r="P28" s="1">
        <v>118.2</v>
      </c>
      <c r="Q28" s="1">
        <v>45.2</v>
      </c>
      <c r="R28" s="5">
        <f t="shared" si="2"/>
        <v>81.7</v>
      </c>
      <c r="S28" s="5">
        <f t="shared" si="3"/>
        <v>5242.4463468799941</v>
      </c>
    </row>
    <row r="29" spans="15:19" x14ac:dyDescent="0.25">
      <c r="O29" s="2">
        <v>9</v>
      </c>
      <c r="P29" s="1">
        <v>128.19999999999999</v>
      </c>
      <c r="Q29" s="1">
        <v>41</v>
      </c>
      <c r="R29" s="5">
        <f t="shared" si="2"/>
        <v>84.6</v>
      </c>
      <c r="S29" s="5">
        <f t="shared" si="3"/>
        <v>5621.2203191416802</v>
      </c>
    </row>
    <row r="30" spans="15:19" x14ac:dyDescent="0.25">
      <c r="O30" s="2">
        <v>10</v>
      </c>
      <c r="P30" s="1">
        <v>47.4</v>
      </c>
      <c r="Q30" s="1">
        <v>30.2</v>
      </c>
      <c r="R30" s="5">
        <f t="shared" si="2"/>
        <v>38.799999999999997</v>
      </c>
      <c r="S30" s="5">
        <f t="shared" si="3"/>
        <v>1182.3698111050544</v>
      </c>
    </row>
    <row r="31" spans="15:19" x14ac:dyDescent="0.25">
      <c r="O31" s="2">
        <v>11</v>
      </c>
      <c r="P31" s="1">
        <v>62.9</v>
      </c>
      <c r="Q31" s="1">
        <v>25.6</v>
      </c>
      <c r="R31" s="5">
        <f t="shared" si="2"/>
        <v>44.25</v>
      </c>
      <c r="S31" s="5">
        <f t="shared" si="3"/>
        <v>1537.8586913174161</v>
      </c>
    </row>
    <row r="32" spans="15:19" x14ac:dyDescent="0.25">
      <c r="O32" s="2">
        <v>12</v>
      </c>
      <c r="P32" s="1">
        <v>70.5</v>
      </c>
      <c r="Q32" s="1">
        <v>33.9</v>
      </c>
      <c r="R32" s="5">
        <f t="shared" si="2"/>
        <v>52.2</v>
      </c>
      <c r="S32" s="5">
        <f t="shared" si="3"/>
        <v>2140.0843315519032</v>
      </c>
    </row>
    <row r="33" spans="15:19" x14ac:dyDescent="0.25">
      <c r="O33" s="2">
        <v>13</v>
      </c>
      <c r="P33" s="1">
        <v>80.900000000000006</v>
      </c>
      <c r="Q33" s="1">
        <v>49</v>
      </c>
      <c r="R33" s="5">
        <f t="shared" si="2"/>
        <v>64.95</v>
      </c>
      <c r="S33" s="5">
        <f t="shared" si="3"/>
        <v>3313.2041157875447</v>
      </c>
    </row>
    <row r="34" spans="15:19" x14ac:dyDescent="0.25">
      <c r="O34" s="2">
        <v>14</v>
      </c>
      <c r="P34" s="1">
        <v>53.8</v>
      </c>
      <c r="Q34" s="1">
        <v>48.3</v>
      </c>
      <c r="R34" s="5">
        <f t="shared" si="2"/>
        <v>51.05</v>
      </c>
      <c r="S34" s="5">
        <f t="shared" si="3"/>
        <v>2046.828117125498</v>
      </c>
    </row>
    <row r="35" spans="15:19" x14ac:dyDescent="0.25">
      <c r="O35" s="2">
        <v>15</v>
      </c>
      <c r="P35" s="1">
        <v>91</v>
      </c>
      <c r="Q35" s="1">
        <v>28.6</v>
      </c>
      <c r="R35" s="5">
        <f t="shared" si="2"/>
        <v>59.8</v>
      </c>
      <c r="S35" s="5">
        <f t="shared" si="3"/>
        <v>2808.6152482358107</v>
      </c>
    </row>
    <row r="36" spans="15:19" x14ac:dyDescent="0.25">
      <c r="O36" s="2">
        <v>16</v>
      </c>
      <c r="P36" s="1">
        <v>112.3</v>
      </c>
      <c r="Q36" s="1">
        <v>24.6</v>
      </c>
      <c r="R36" s="5">
        <f t="shared" ref="R36:R40" si="4">MEDIAN(P36,Q36)</f>
        <v>68.449999999999989</v>
      </c>
      <c r="S36" s="5">
        <f t="shared" ref="S36:S40" si="5">PI()*(R36/2)^2</f>
        <v>3679.9065182778113</v>
      </c>
    </row>
    <row r="37" spans="15:19" x14ac:dyDescent="0.25">
      <c r="O37" s="2">
        <v>17</v>
      </c>
      <c r="P37" s="1">
        <v>106.6</v>
      </c>
      <c r="Q37" s="1">
        <v>58.8</v>
      </c>
      <c r="R37" s="5">
        <f t="shared" si="4"/>
        <v>82.699999999999989</v>
      </c>
      <c r="S37" s="5">
        <f t="shared" si="5"/>
        <v>5371.5658049425328</v>
      </c>
    </row>
    <row r="38" spans="15:19" x14ac:dyDescent="0.25">
      <c r="O38" s="2">
        <v>18</v>
      </c>
      <c r="P38" s="1">
        <v>42.5</v>
      </c>
      <c r="Q38" s="1">
        <v>58.1</v>
      </c>
      <c r="R38" s="5">
        <f t="shared" si="4"/>
        <v>50.3</v>
      </c>
      <c r="S38" s="5">
        <f t="shared" si="5"/>
        <v>1987.1280392302497</v>
      </c>
    </row>
    <row r="39" spans="15:19" x14ac:dyDescent="0.25">
      <c r="O39" s="2">
        <v>19</v>
      </c>
      <c r="P39" s="1">
        <v>85.5</v>
      </c>
      <c r="Q39" s="1">
        <v>34.5</v>
      </c>
      <c r="R39" s="5">
        <f t="shared" si="4"/>
        <v>60</v>
      </c>
      <c r="S39" s="5">
        <f t="shared" si="5"/>
        <v>2827.4333882308138</v>
      </c>
    </row>
    <row r="40" spans="15:19" x14ac:dyDescent="0.25">
      <c r="O40" s="2">
        <v>20</v>
      </c>
      <c r="P40" s="1">
        <v>90.2</v>
      </c>
      <c r="Q40" s="1">
        <v>25.2</v>
      </c>
      <c r="R40" s="5">
        <f t="shared" si="4"/>
        <v>57.7</v>
      </c>
      <c r="S40" s="5">
        <f t="shared" si="5"/>
        <v>2614.818251417491</v>
      </c>
    </row>
    <row r="41" spans="15:19" x14ac:dyDescent="0.25">
      <c r="O41" s="7"/>
      <c r="R41" s="5">
        <f>AVERAGE(R21:R40)</f>
        <v>56.05749999999999</v>
      </c>
      <c r="S41" s="5">
        <f>AVERAGE(S21:S40)</f>
        <v>2621.1013385499</v>
      </c>
    </row>
    <row r="42" spans="15:19" x14ac:dyDescent="0.25">
      <c r="R42" s="5">
        <f>AVERAGE(R21:R40,R6:R19)</f>
        <v>45.585294117647038</v>
      </c>
    </row>
  </sheetData>
  <mergeCells count="3">
    <mergeCell ref="P3:Q3"/>
    <mergeCell ref="P5:Q5"/>
    <mergeCell ref="P4:Q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B9E7F8-EAA4-47B6-8C72-78DC801F30DA}">
  <dimension ref="N1:S54"/>
  <sheetViews>
    <sheetView tabSelected="1" zoomScale="96" zoomScaleNormal="96" workbookViewId="0">
      <selection activeCell="R55" sqref="R55"/>
    </sheetView>
  </sheetViews>
  <sheetFormatPr defaultRowHeight="15" x14ac:dyDescent="0.25"/>
  <cols>
    <col min="7" max="7" width="8.85546875" customWidth="1"/>
    <col min="8" max="8" width="10.85546875" customWidth="1"/>
    <col min="19" max="19" width="10.28515625" bestFit="1" customWidth="1"/>
  </cols>
  <sheetData>
    <row r="1" spans="14:19" x14ac:dyDescent="0.25">
      <c r="N1" s="4" t="s">
        <v>8</v>
      </c>
      <c r="O1" t="s">
        <v>9</v>
      </c>
    </row>
    <row r="2" spans="14:19" x14ac:dyDescent="0.25">
      <c r="P2" t="s">
        <v>10</v>
      </c>
      <c r="Q2" t="s">
        <v>11</v>
      </c>
      <c r="R2" t="s">
        <v>12</v>
      </c>
      <c r="S2" t="s">
        <v>13</v>
      </c>
    </row>
    <row r="3" spans="14:19" x14ac:dyDescent="0.25">
      <c r="O3" t="s">
        <v>14</v>
      </c>
      <c r="P3" s="16">
        <v>346.1</v>
      </c>
      <c r="Q3" s="16"/>
      <c r="R3" s="5"/>
      <c r="S3" s="5">
        <f>PI()*(P3/2)^2</f>
        <v>94079.083936177674</v>
      </c>
    </row>
    <row r="4" spans="14:19" x14ac:dyDescent="0.25">
      <c r="O4" t="s">
        <v>15</v>
      </c>
      <c r="P4" s="16">
        <v>210.3</v>
      </c>
      <c r="Q4" s="16"/>
      <c r="R4" s="5"/>
      <c r="S4" s="5">
        <f>PI()*(P4/2)^2</f>
        <v>34735.089860250257</v>
      </c>
    </row>
    <row r="5" spans="14:19" x14ac:dyDescent="0.25">
      <c r="O5" t="s">
        <v>16</v>
      </c>
      <c r="P5" s="16">
        <f>P3-P4</f>
        <v>135.80000000000001</v>
      </c>
      <c r="Q5" s="16"/>
      <c r="R5" s="5"/>
      <c r="S5" s="5">
        <f>S3-S4</f>
        <v>59343.994075927418</v>
      </c>
    </row>
    <row r="6" spans="14:19" x14ac:dyDescent="0.25">
      <c r="O6" s="3">
        <v>1</v>
      </c>
      <c r="P6">
        <v>24.1</v>
      </c>
      <c r="Q6">
        <v>18.399999999999999</v>
      </c>
      <c r="R6" s="5">
        <f>MEDIAN(P9,Q9)</f>
        <v>33.049999999999997</v>
      </c>
      <c r="S6" s="5">
        <f>PI()*(R6/2)^2</f>
        <v>857.89237737444103</v>
      </c>
    </row>
    <row r="7" spans="14:19" x14ac:dyDescent="0.25">
      <c r="O7" s="3">
        <v>2</v>
      </c>
      <c r="P7">
        <v>33.5</v>
      </c>
      <c r="Q7">
        <v>9.6</v>
      </c>
      <c r="R7" s="5">
        <f>MEDIAN(P10,Q10)</f>
        <v>19.149999999999999</v>
      </c>
      <c r="S7" s="5">
        <f t="shared" ref="S7:S28" si="0">PI()*(R7/2)^2</f>
        <v>288.02317797652069</v>
      </c>
    </row>
    <row r="8" spans="14:19" x14ac:dyDescent="0.25">
      <c r="O8" s="3">
        <v>3</v>
      </c>
      <c r="P8">
        <v>15</v>
      </c>
      <c r="Q8">
        <v>52.9</v>
      </c>
      <c r="R8" s="5">
        <f>MEDIAN(P11,Q11)</f>
        <v>22.1</v>
      </c>
      <c r="S8" s="5">
        <f t="shared" si="0"/>
        <v>383.5963169849478</v>
      </c>
    </row>
    <row r="9" spans="14:19" x14ac:dyDescent="0.25">
      <c r="O9" s="3">
        <v>4</v>
      </c>
      <c r="P9" s="1">
        <v>31.6</v>
      </c>
      <c r="Q9" s="1">
        <v>34.5</v>
      </c>
      <c r="R9" s="5">
        <f>MEDIAN(P12,Q12)</f>
        <v>29.4</v>
      </c>
      <c r="S9" s="5">
        <f t="shared" si="0"/>
        <v>678.86675651421831</v>
      </c>
    </row>
    <row r="10" spans="14:19" x14ac:dyDescent="0.25">
      <c r="O10" s="3">
        <v>5</v>
      </c>
      <c r="P10" s="1">
        <v>26.4</v>
      </c>
      <c r="Q10" s="1">
        <v>11.9</v>
      </c>
      <c r="R10" s="5">
        <f t="shared" ref="R10:R12" si="1">MEDIAN(P13,Q13)</f>
        <v>19.2</v>
      </c>
      <c r="S10" s="5">
        <f t="shared" si="0"/>
        <v>289.52917895483534</v>
      </c>
    </row>
    <row r="11" spans="14:19" x14ac:dyDescent="0.25">
      <c r="O11" s="3">
        <v>6</v>
      </c>
      <c r="P11" s="1">
        <v>17.399999999999999</v>
      </c>
      <c r="Q11" s="1">
        <v>26.8</v>
      </c>
      <c r="R11" s="5">
        <f t="shared" si="1"/>
        <v>19.149999999999999</v>
      </c>
      <c r="S11" s="5">
        <f t="shared" si="0"/>
        <v>288.02317797652069</v>
      </c>
    </row>
    <row r="12" spans="14:19" x14ac:dyDescent="0.25">
      <c r="O12" s="3">
        <v>7</v>
      </c>
      <c r="P12" s="1">
        <v>42.6</v>
      </c>
      <c r="Q12" s="1">
        <v>16.2</v>
      </c>
      <c r="R12" s="5">
        <f t="shared" si="1"/>
        <v>31.9</v>
      </c>
      <c r="S12" s="5">
        <f t="shared" si="0"/>
        <v>799.2290250548773</v>
      </c>
    </row>
    <row r="13" spans="14:19" x14ac:dyDescent="0.25">
      <c r="O13" s="3">
        <v>8</v>
      </c>
      <c r="P13" s="1">
        <v>20.7</v>
      </c>
      <c r="Q13" s="1">
        <v>17.7</v>
      </c>
      <c r="R13" s="5">
        <f t="shared" ref="R13:R28" si="2">MEDIAN(P13,Q13)</f>
        <v>19.2</v>
      </c>
      <c r="S13" s="5">
        <f t="shared" si="0"/>
        <v>289.52917895483534</v>
      </c>
    </row>
    <row r="14" spans="14:19" x14ac:dyDescent="0.25">
      <c r="O14" s="3">
        <v>9</v>
      </c>
      <c r="P14" s="1">
        <v>12.2</v>
      </c>
      <c r="Q14" s="1">
        <v>26.1</v>
      </c>
      <c r="R14" s="5">
        <f t="shared" si="2"/>
        <v>19.149999999999999</v>
      </c>
      <c r="S14" s="5">
        <f t="shared" si="0"/>
        <v>288.02317797652069</v>
      </c>
    </row>
    <row r="15" spans="14:19" x14ac:dyDescent="0.25">
      <c r="O15" s="3">
        <v>10</v>
      </c>
      <c r="P15" s="1">
        <v>45</v>
      </c>
      <c r="Q15" s="1">
        <v>18.8</v>
      </c>
      <c r="R15" s="5">
        <f t="shared" si="2"/>
        <v>31.9</v>
      </c>
      <c r="S15" s="5">
        <f t="shared" si="0"/>
        <v>799.2290250548773</v>
      </c>
    </row>
    <row r="16" spans="14:19" x14ac:dyDescent="0.25">
      <c r="O16" s="3">
        <v>11</v>
      </c>
      <c r="P16" s="1">
        <v>38.1</v>
      </c>
      <c r="Q16" s="1">
        <v>15.7</v>
      </c>
      <c r="R16" s="5">
        <f t="shared" si="2"/>
        <v>26.9</v>
      </c>
      <c r="S16" s="5">
        <f t="shared" si="0"/>
        <v>568.32196501602743</v>
      </c>
    </row>
    <row r="17" spans="15:19" x14ac:dyDescent="0.25">
      <c r="O17" s="3">
        <v>12</v>
      </c>
      <c r="P17" s="1">
        <v>15.5</v>
      </c>
      <c r="Q17" s="1">
        <v>32.5</v>
      </c>
      <c r="R17" s="5">
        <f t="shared" si="2"/>
        <v>24</v>
      </c>
      <c r="S17" s="5">
        <f t="shared" si="0"/>
        <v>452.38934211693021</v>
      </c>
    </row>
    <row r="18" spans="15:19" x14ac:dyDescent="0.25">
      <c r="O18" s="3">
        <v>13</v>
      </c>
      <c r="P18" s="1">
        <v>17.3</v>
      </c>
      <c r="Q18" s="1">
        <v>19.600000000000001</v>
      </c>
      <c r="R18" s="5">
        <f t="shared" si="2"/>
        <v>18.450000000000003</v>
      </c>
      <c r="S18" s="5">
        <f t="shared" si="0"/>
        <v>267.35149831589996</v>
      </c>
    </row>
    <row r="19" spans="15:19" x14ac:dyDescent="0.25">
      <c r="O19" s="3">
        <v>14</v>
      </c>
      <c r="P19" s="1">
        <v>14.4</v>
      </c>
      <c r="Q19" s="1">
        <v>17.3</v>
      </c>
      <c r="R19" s="5">
        <f t="shared" si="2"/>
        <v>15.850000000000001</v>
      </c>
      <c r="S19" s="5">
        <f t="shared" si="0"/>
        <v>197.3096901041155</v>
      </c>
    </row>
    <row r="20" spans="15:19" x14ac:dyDescent="0.25">
      <c r="O20" s="3">
        <v>15</v>
      </c>
      <c r="P20" s="1">
        <v>33.9</v>
      </c>
      <c r="Q20" s="1">
        <v>16.899999999999999</v>
      </c>
      <c r="R20" s="5">
        <f t="shared" si="2"/>
        <v>25.4</v>
      </c>
      <c r="S20" s="5">
        <f t="shared" si="0"/>
        <v>506.7074790974977</v>
      </c>
    </row>
    <row r="21" spans="15:19" x14ac:dyDescent="0.25">
      <c r="O21" s="3">
        <v>16</v>
      </c>
      <c r="P21" s="1">
        <v>64.400000000000006</v>
      </c>
      <c r="Q21" s="1">
        <v>26.4</v>
      </c>
      <c r="R21" s="5">
        <f t="shared" si="2"/>
        <v>45.400000000000006</v>
      </c>
      <c r="S21" s="5">
        <f t="shared" si="0"/>
        <v>1618.8312784682848</v>
      </c>
    </row>
    <row r="22" spans="15:19" x14ac:dyDescent="0.25">
      <c r="O22" s="3">
        <v>17</v>
      </c>
      <c r="P22" s="1">
        <v>17.399999999999999</v>
      </c>
      <c r="Q22" s="1">
        <v>28.6</v>
      </c>
      <c r="R22" s="5">
        <f t="shared" si="2"/>
        <v>23</v>
      </c>
      <c r="S22" s="5">
        <f t="shared" si="0"/>
        <v>415.47562843725012</v>
      </c>
    </row>
    <row r="23" spans="15:19" x14ac:dyDescent="0.25">
      <c r="O23" s="3">
        <v>18</v>
      </c>
      <c r="P23" s="1">
        <v>18.399999999999999</v>
      </c>
      <c r="Q23" s="1">
        <v>26.8</v>
      </c>
      <c r="R23" s="5">
        <f t="shared" si="2"/>
        <v>22.6</v>
      </c>
      <c r="S23" s="5">
        <f t="shared" si="0"/>
        <v>401.14996593688073</v>
      </c>
    </row>
    <row r="24" spans="15:19" x14ac:dyDescent="0.25">
      <c r="O24" s="3">
        <v>19</v>
      </c>
      <c r="P24" s="1">
        <v>31.3</v>
      </c>
      <c r="Q24" s="1">
        <v>30.6</v>
      </c>
      <c r="R24" s="5">
        <f t="shared" si="2"/>
        <v>30.950000000000003</v>
      </c>
      <c r="S24" s="5">
        <f t="shared" si="0"/>
        <v>752.33486421382429</v>
      </c>
    </row>
    <row r="25" spans="15:19" x14ac:dyDescent="0.25">
      <c r="O25" s="3">
        <v>20</v>
      </c>
      <c r="P25" s="1">
        <v>28</v>
      </c>
      <c r="Q25" s="1">
        <v>21.6</v>
      </c>
      <c r="R25" s="5">
        <f t="shared" si="2"/>
        <v>24.8</v>
      </c>
      <c r="S25" s="5">
        <f t="shared" si="0"/>
        <v>483.05128641596667</v>
      </c>
    </row>
    <row r="26" spans="15:19" x14ac:dyDescent="0.25">
      <c r="O26" s="3">
        <v>21</v>
      </c>
      <c r="P26" s="1">
        <v>25.6</v>
      </c>
      <c r="Q26" s="1">
        <v>42.6</v>
      </c>
      <c r="R26" s="5">
        <f t="shared" si="2"/>
        <v>34.1</v>
      </c>
      <c r="S26" s="5">
        <f t="shared" si="0"/>
        <v>913.26883838018693</v>
      </c>
    </row>
    <row r="27" spans="15:19" x14ac:dyDescent="0.25">
      <c r="O27" s="3">
        <v>22</v>
      </c>
      <c r="P27" s="1">
        <v>14.9</v>
      </c>
      <c r="Q27" s="1">
        <v>32.4</v>
      </c>
      <c r="R27" s="5">
        <f t="shared" si="2"/>
        <v>23.65</v>
      </c>
      <c r="S27" s="5">
        <f t="shared" si="0"/>
        <v>439.29086424686915</v>
      </c>
    </row>
    <row r="28" spans="15:19" x14ac:dyDescent="0.25">
      <c r="O28" s="3">
        <v>23</v>
      </c>
      <c r="P28" s="1">
        <v>16.600000000000001</v>
      </c>
      <c r="Q28" s="1">
        <v>23.6</v>
      </c>
      <c r="R28" s="5">
        <f t="shared" si="2"/>
        <v>20.100000000000001</v>
      </c>
      <c r="S28" s="5">
        <f t="shared" si="0"/>
        <v>317.30871199420312</v>
      </c>
    </row>
    <row r="29" spans="15:19" x14ac:dyDescent="0.25">
      <c r="O29" s="6"/>
      <c r="P29" s="1"/>
      <c r="Q29" s="1"/>
      <c r="R29" s="5">
        <f>AVERAGE(R6:R28)</f>
        <v>25.191304347826087</v>
      </c>
      <c r="S29" s="5">
        <f>AVERAGE(S6:S28)</f>
        <v>534.55360024202309</v>
      </c>
    </row>
    <row r="30" spans="15:19" x14ac:dyDescent="0.25">
      <c r="O30" s="2">
        <v>1</v>
      </c>
      <c r="P30" s="1">
        <v>74.3</v>
      </c>
      <c r="Q30" s="1">
        <v>49.8</v>
      </c>
      <c r="R30" s="5">
        <f t="shared" ref="R30:R49" si="3">MEDIAN(P30,Q30)</f>
        <v>62.05</v>
      </c>
      <c r="S30" s="5">
        <f>PI()*(R30/2)^2</f>
        <v>3023.9419722082639</v>
      </c>
    </row>
    <row r="31" spans="15:19" x14ac:dyDescent="0.25">
      <c r="O31" s="2">
        <v>2</v>
      </c>
      <c r="P31" s="1">
        <v>37.4</v>
      </c>
      <c r="Q31" s="1">
        <v>54.4</v>
      </c>
      <c r="R31" s="5">
        <f t="shared" si="3"/>
        <v>45.9</v>
      </c>
      <c r="S31" s="5">
        <f t="shared" ref="S31:S49" si="4">PI()*(R31/2)^2</f>
        <v>1654.6847046273779</v>
      </c>
    </row>
    <row r="32" spans="15:19" x14ac:dyDescent="0.25">
      <c r="O32" s="2">
        <v>3</v>
      </c>
      <c r="P32" s="1">
        <v>61.7</v>
      </c>
      <c r="Q32" s="1">
        <v>38.4</v>
      </c>
      <c r="R32" s="5">
        <f t="shared" si="3"/>
        <v>50.05</v>
      </c>
      <c r="S32" s="5">
        <f t="shared" si="4"/>
        <v>1967.424362806016</v>
      </c>
    </row>
    <row r="33" spans="15:19" x14ac:dyDescent="0.25">
      <c r="O33" s="2">
        <v>4</v>
      </c>
      <c r="P33" s="1">
        <v>27.6</v>
      </c>
      <c r="Q33" s="1">
        <v>48.1</v>
      </c>
      <c r="R33" s="5">
        <f t="shared" si="3"/>
        <v>37.85</v>
      </c>
      <c r="S33" s="5">
        <f t="shared" si="4"/>
        <v>1125.179080341861</v>
      </c>
    </row>
    <row r="34" spans="15:19" x14ac:dyDescent="0.25">
      <c r="O34" s="2">
        <v>5</v>
      </c>
      <c r="P34" s="1">
        <v>33.9</v>
      </c>
      <c r="Q34" s="1">
        <v>52.3</v>
      </c>
      <c r="R34" s="5">
        <f t="shared" si="3"/>
        <v>43.099999999999994</v>
      </c>
      <c r="S34" s="5">
        <f t="shared" si="4"/>
        <v>1458.9634823087335</v>
      </c>
    </row>
    <row r="35" spans="15:19" x14ac:dyDescent="0.25">
      <c r="O35" s="2">
        <v>6</v>
      </c>
      <c r="P35" s="1">
        <v>27</v>
      </c>
      <c r="Q35" s="1">
        <v>46.5</v>
      </c>
      <c r="R35" s="5">
        <f t="shared" si="3"/>
        <v>36.75</v>
      </c>
      <c r="S35" s="5">
        <f t="shared" si="4"/>
        <v>1060.7293070534663</v>
      </c>
    </row>
    <row r="36" spans="15:19" x14ac:dyDescent="0.25">
      <c r="O36" s="2">
        <v>7</v>
      </c>
      <c r="P36" s="1">
        <v>30.1</v>
      </c>
      <c r="Q36" s="1">
        <v>35.5</v>
      </c>
      <c r="R36" s="5">
        <f t="shared" si="3"/>
        <v>32.799999999999997</v>
      </c>
      <c r="S36" s="5">
        <f t="shared" si="4"/>
        <v>844.96276010951067</v>
      </c>
    </row>
    <row r="37" spans="15:19" x14ac:dyDescent="0.25">
      <c r="O37" s="2">
        <v>8</v>
      </c>
      <c r="P37" s="1">
        <v>60</v>
      </c>
      <c r="Q37" s="1">
        <v>21.4</v>
      </c>
      <c r="R37" s="5">
        <f t="shared" si="3"/>
        <v>40.700000000000003</v>
      </c>
      <c r="S37" s="5">
        <f t="shared" si="4"/>
        <v>1301.0042036862392</v>
      </c>
    </row>
    <row r="38" spans="15:19" x14ac:dyDescent="0.25">
      <c r="O38" s="2">
        <v>9</v>
      </c>
      <c r="P38" s="1">
        <v>28.6</v>
      </c>
      <c r="Q38" s="1">
        <v>100.8</v>
      </c>
      <c r="R38" s="5">
        <f t="shared" si="3"/>
        <v>64.699999999999989</v>
      </c>
      <c r="S38" s="5">
        <f t="shared" si="4"/>
        <v>3287.747397816423</v>
      </c>
    </row>
    <row r="39" spans="15:19" x14ac:dyDescent="0.25">
      <c r="O39" s="2">
        <v>10</v>
      </c>
      <c r="P39" s="1">
        <v>48.3</v>
      </c>
      <c r="Q39" s="1">
        <v>39.4</v>
      </c>
      <c r="R39" s="5">
        <f t="shared" si="3"/>
        <v>43.849999999999994</v>
      </c>
      <c r="S39" s="5">
        <f t="shared" si="4"/>
        <v>1510.1812600392896</v>
      </c>
    </row>
    <row r="40" spans="15:19" x14ac:dyDescent="0.25">
      <c r="O40" s="2">
        <v>11</v>
      </c>
      <c r="P40" s="1">
        <v>46.6</v>
      </c>
      <c r="Q40" s="1">
        <v>74.900000000000006</v>
      </c>
      <c r="R40" s="5">
        <f t="shared" si="3"/>
        <v>60.75</v>
      </c>
      <c r="S40" s="5">
        <f t="shared" si="4"/>
        <v>2898.5610094034951</v>
      </c>
    </row>
    <row r="41" spans="15:19" x14ac:dyDescent="0.25">
      <c r="O41" s="2">
        <v>12</v>
      </c>
      <c r="P41" s="1">
        <v>95.3</v>
      </c>
      <c r="Q41" s="1">
        <v>46.9</v>
      </c>
      <c r="R41" s="5">
        <f>MEDIAN(P41,Q41)</f>
        <v>71.099999999999994</v>
      </c>
      <c r="S41" s="5">
        <f t="shared" si="4"/>
        <v>3970.3526495884139</v>
      </c>
    </row>
    <row r="42" spans="15:19" x14ac:dyDescent="0.25">
      <c r="O42" s="2">
        <v>13</v>
      </c>
      <c r="P42" s="1">
        <v>54.7</v>
      </c>
      <c r="Q42" s="1">
        <v>98.7</v>
      </c>
      <c r="R42" s="5">
        <f t="shared" si="3"/>
        <v>76.7</v>
      </c>
      <c r="S42" s="5">
        <f t="shared" si="4"/>
        <v>4620.4110014692151</v>
      </c>
    </row>
    <row r="43" spans="15:19" x14ac:dyDescent="0.25">
      <c r="O43" s="2">
        <v>14</v>
      </c>
      <c r="P43" s="1">
        <v>33.700000000000003</v>
      </c>
      <c r="Q43" s="1">
        <v>42.5</v>
      </c>
      <c r="R43" s="5">
        <f t="shared" si="3"/>
        <v>38.1</v>
      </c>
      <c r="S43" s="5">
        <f t="shared" si="4"/>
        <v>1140.0918279693699</v>
      </c>
    </row>
    <row r="44" spans="15:19" x14ac:dyDescent="0.25">
      <c r="O44" s="2">
        <v>15</v>
      </c>
      <c r="P44" s="1">
        <v>63</v>
      </c>
      <c r="Q44" s="1">
        <v>34.1</v>
      </c>
      <c r="R44" s="5">
        <f t="shared" si="3"/>
        <v>48.55</v>
      </c>
      <c r="S44" s="5">
        <f t="shared" si="4"/>
        <v>1851.2639744395335</v>
      </c>
    </row>
    <row r="45" spans="15:19" x14ac:dyDescent="0.25">
      <c r="O45" s="2">
        <v>16</v>
      </c>
      <c r="P45" s="1">
        <v>56.6</v>
      </c>
      <c r="Q45" s="1">
        <v>35.799999999999997</v>
      </c>
      <c r="R45" s="5">
        <f t="shared" si="3"/>
        <v>46.2</v>
      </c>
      <c r="S45" s="5">
        <f t="shared" si="4"/>
        <v>1676.3852558820495</v>
      </c>
    </row>
    <row r="46" spans="15:19" x14ac:dyDescent="0.25">
      <c r="O46" s="2">
        <v>17</v>
      </c>
      <c r="P46" s="1">
        <v>36.6</v>
      </c>
      <c r="Q46" s="1">
        <v>71.3</v>
      </c>
      <c r="R46" s="5">
        <f t="shared" si="3"/>
        <v>53.95</v>
      </c>
      <c r="S46" s="5">
        <f t="shared" si="4"/>
        <v>2285.9818578800218</v>
      </c>
    </row>
    <row r="47" spans="15:19" x14ac:dyDescent="0.25">
      <c r="O47" s="2">
        <v>18</v>
      </c>
      <c r="P47" s="1">
        <v>92.8</v>
      </c>
      <c r="Q47" s="1">
        <v>65.8</v>
      </c>
      <c r="R47" s="5">
        <f t="shared" si="3"/>
        <v>79.3</v>
      </c>
      <c r="S47" s="5">
        <f t="shared" si="4"/>
        <v>4938.9684965432198</v>
      </c>
    </row>
    <row r="48" spans="15:19" x14ac:dyDescent="0.25">
      <c r="O48" s="2">
        <v>19</v>
      </c>
      <c r="P48" s="1">
        <v>91.1</v>
      </c>
      <c r="Q48" s="1">
        <v>25.9</v>
      </c>
      <c r="R48" s="5">
        <f t="shared" si="3"/>
        <v>58.499999999999993</v>
      </c>
      <c r="S48" s="5">
        <f t="shared" si="4"/>
        <v>2687.8288646869169</v>
      </c>
    </row>
    <row r="49" spans="15:19" x14ac:dyDescent="0.25">
      <c r="O49" s="2">
        <v>20</v>
      </c>
      <c r="P49" s="1">
        <v>48.1</v>
      </c>
      <c r="Q49" s="1">
        <v>69.900000000000006</v>
      </c>
      <c r="R49" s="5">
        <f t="shared" si="3"/>
        <v>59</v>
      </c>
      <c r="S49" s="5">
        <f t="shared" si="4"/>
        <v>2733.9710067865176</v>
      </c>
    </row>
    <row r="50" spans="15:19" x14ac:dyDescent="0.25">
      <c r="O50" s="2">
        <v>21</v>
      </c>
      <c r="P50" s="1">
        <v>34.700000000000003</v>
      </c>
      <c r="Q50" s="1">
        <v>75.7</v>
      </c>
      <c r="R50" s="5">
        <f t="shared" ref="R50:R52" si="5">MEDIAN(P50,Q50)</f>
        <v>55.2</v>
      </c>
      <c r="S50" s="5">
        <f t="shared" ref="S50:S52" si="6">PI()*(R50/2)^2</f>
        <v>2393.1396197985609</v>
      </c>
    </row>
    <row r="51" spans="15:19" x14ac:dyDescent="0.25">
      <c r="O51" s="2">
        <v>22</v>
      </c>
      <c r="P51" s="1">
        <v>31</v>
      </c>
      <c r="Q51" s="1">
        <v>89.4</v>
      </c>
      <c r="R51" s="5">
        <f t="shared" si="5"/>
        <v>60.2</v>
      </c>
      <c r="S51" s="5">
        <f t="shared" si="6"/>
        <v>2846.314360078889</v>
      </c>
    </row>
    <row r="52" spans="15:19" x14ac:dyDescent="0.25">
      <c r="O52" s="2">
        <v>23</v>
      </c>
      <c r="P52" s="1">
        <v>59</v>
      </c>
      <c r="Q52" s="1">
        <v>30.9</v>
      </c>
      <c r="R52" s="5">
        <f t="shared" si="5"/>
        <v>44.95</v>
      </c>
      <c r="S52" s="5">
        <f t="shared" si="6"/>
        <v>1586.898952639953</v>
      </c>
    </row>
    <row r="53" spans="15:19" x14ac:dyDescent="0.25">
      <c r="O53" s="7"/>
      <c r="R53" s="5">
        <f t="shared" ref="R53:S53" si="7">AVERAGE(R33:R52)</f>
        <v>52.612499999999997</v>
      </c>
      <c r="S53" s="5">
        <f t="shared" si="7"/>
        <v>2310.9468184260841</v>
      </c>
    </row>
    <row r="54" spans="15:19" x14ac:dyDescent="0.25">
      <c r="R54" s="5">
        <f>AVERAGE(R30:R52,R6:R28)</f>
        <v>38.905434782608715</v>
      </c>
    </row>
  </sheetData>
  <mergeCells count="3">
    <mergeCell ref="P3:Q3"/>
    <mergeCell ref="P4:Q4"/>
    <mergeCell ref="P5:Q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8638A0-9E6B-4A5C-AF82-BAD2BE738307}">
  <dimension ref="N1:S69"/>
  <sheetViews>
    <sheetView topLeftCell="A9" zoomScale="90" zoomScaleNormal="90" workbookViewId="0">
      <selection activeCell="R70" sqref="R70"/>
    </sheetView>
  </sheetViews>
  <sheetFormatPr defaultRowHeight="15" x14ac:dyDescent="0.25"/>
  <sheetData>
    <row r="1" spans="14:19" x14ac:dyDescent="0.25">
      <c r="N1" s="4" t="s">
        <v>8</v>
      </c>
      <c r="O1" t="s">
        <v>9</v>
      </c>
    </row>
    <row r="2" spans="14:19" x14ac:dyDescent="0.25">
      <c r="P2" t="s">
        <v>10</v>
      </c>
      <c r="Q2" t="s">
        <v>11</v>
      </c>
      <c r="R2" t="s">
        <v>12</v>
      </c>
      <c r="S2" t="s">
        <v>13</v>
      </c>
    </row>
    <row r="3" spans="14:19" x14ac:dyDescent="0.25">
      <c r="O3" t="s">
        <v>14</v>
      </c>
      <c r="P3" s="16">
        <v>346.1</v>
      </c>
      <c r="Q3" s="16"/>
      <c r="R3" s="5"/>
      <c r="S3" s="5">
        <f>PI()*(P3/2)^2</f>
        <v>94079.083936177674</v>
      </c>
    </row>
    <row r="4" spans="14:19" x14ac:dyDescent="0.25">
      <c r="O4" t="s">
        <v>15</v>
      </c>
      <c r="P4" s="16">
        <v>210.3</v>
      </c>
      <c r="Q4" s="16"/>
      <c r="R4" s="5"/>
      <c r="S4" s="5">
        <f>PI()*(P4/2)^2</f>
        <v>34735.089860250257</v>
      </c>
    </row>
    <row r="5" spans="14:19" x14ac:dyDescent="0.25">
      <c r="O5" t="s">
        <v>16</v>
      </c>
      <c r="P5" s="16"/>
      <c r="Q5" s="16"/>
      <c r="R5" s="5"/>
      <c r="S5" s="5">
        <f>S3-S4</f>
        <v>59343.994075927418</v>
      </c>
    </row>
    <row r="6" spans="14:19" x14ac:dyDescent="0.25">
      <c r="O6" s="3">
        <v>1</v>
      </c>
      <c r="P6">
        <v>25.5</v>
      </c>
      <c r="Q6">
        <v>24.4</v>
      </c>
      <c r="R6" s="5">
        <f>MEDIAN(P9,Q9)</f>
        <v>37.799999999999997</v>
      </c>
      <c r="S6" s="5">
        <f>PI()*(R6/2)^2</f>
        <v>1122.2083117888099</v>
      </c>
    </row>
    <row r="7" spans="14:19" x14ac:dyDescent="0.25">
      <c r="O7" s="3">
        <v>2</v>
      </c>
      <c r="P7">
        <v>32.299999999999997</v>
      </c>
      <c r="Q7">
        <v>15</v>
      </c>
      <c r="R7" s="5">
        <f>MEDIAN(P10,Q10)</f>
        <v>35.1</v>
      </c>
      <c r="S7" s="5">
        <f t="shared" ref="S7:S40" si="0">PI()*(R7/2)^2</f>
        <v>967.61839128729025</v>
      </c>
    </row>
    <row r="8" spans="14:19" x14ac:dyDescent="0.25">
      <c r="O8" s="3">
        <v>3</v>
      </c>
      <c r="P8">
        <v>25.2</v>
      </c>
      <c r="Q8">
        <v>19.100000000000001</v>
      </c>
      <c r="R8" s="5">
        <f>MEDIAN(P11,Q11)</f>
        <v>16.600000000000001</v>
      </c>
      <c r="S8" s="5">
        <f t="shared" si="0"/>
        <v>216.4243179058009</v>
      </c>
    </row>
    <row r="9" spans="14:19" x14ac:dyDescent="0.25">
      <c r="O9" s="3">
        <v>4</v>
      </c>
      <c r="P9" s="1">
        <v>40.299999999999997</v>
      </c>
      <c r="Q9" s="1">
        <v>35.299999999999997</v>
      </c>
      <c r="R9" s="5">
        <f>MEDIAN(P12,Q12)</f>
        <v>14.450000000000001</v>
      </c>
      <c r="S9" s="5">
        <f t="shared" si="0"/>
        <v>163.99310001279574</v>
      </c>
    </row>
    <row r="10" spans="14:19" x14ac:dyDescent="0.25">
      <c r="O10" s="3">
        <v>5</v>
      </c>
      <c r="P10" s="1">
        <v>42.1</v>
      </c>
      <c r="Q10" s="1">
        <v>28.1</v>
      </c>
      <c r="R10" s="5">
        <f t="shared" ref="R10:R12" si="1">MEDIAN(P13,Q13)</f>
        <v>33.25</v>
      </c>
      <c r="S10" s="5">
        <f t="shared" si="0"/>
        <v>868.30675702109136</v>
      </c>
    </row>
    <row r="11" spans="14:19" x14ac:dyDescent="0.25">
      <c r="O11" s="3">
        <v>6</v>
      </c>
      <c r="P11" s="1">
        <v>15.2</v>
      </c>
      <c r="Q11" s="1">
        <v>18</v>
      </c>
      <c r="R11" s="5">
        <f t="shared" si="1"/>
        <v>35.200000000000003</v>
      </c>
      <c r="S11" s="5">
        <f t="shared" si="0"/>
        <v>973.1397403759745</v>
      </c>
    </row>
    <row r="12" spans="14:19" x14ac:dyDescent="0.25">
      <c r="O12" s="3">
        <v>7</v>
      </c>
      <c r="P12" s="1">
        <v>18.100000000000001</v>
      </c>
      <c r="Q12" s="1">
        <v>10.8</v>
      </c>
      <c r="R12" s="5">
        <f t="shared" si="1"/>
        <v>27.950000000000003</v>
      </c>
      <c r="S12" s="5">
        <f t="shared" si="0"/>
        <v>613.55500874149527</v>
      </c>
    </row>
    <row r="13" spans="14:19" x14ac:dyDescent="0.25">
      <c r="O13" s="3">
        <v>8</v>
      </c>
      <c r="P13" s="1">
        <v>43.5</v>
      </c>
      <c r="Q13" s="1">
        <v>23</v>
      </c>
      <c r="R13" s="5">
        <f t="shared" ref="R13:R40" si="2">MEDIAN(P13,Q13)</f>
        <v>33.25</v>
      </c>
      <c r="S13" s="5">
        <f t="shared" si="0"/>
        <v>868.30675702109136</v>
      </c>
    </row>
    <row r="14" spans="14:19" x14ac:dyDescent="0.25">
      <c r="O14" s="3">
        <v>9</v>
      </c>
      <c r="P14" s="1">
        <v>45.5</v>
      </c>
      <c r="Q14" s="1">
        <v>24.9</v>
      </c>
      <c r="R14" s="5">
        <f t="shared" si="2"/>
        <v>35.200000000000003</v>
      </c>
      <c r="S14" s="5">
        <f t="shared" si="0"/>
        <v>973.1397403759745</v>
      </c>
    </row>
    <row r="15" spans="14:19" x14ac:dyDescent="0.25">
      <c r="O15" s="3">
        <v>10</v>
      </c>
      <c r="P15" s="1">
        <v>31.3</v>
      </c>
      <c r="Q15" s="1">
        <v>24.6</v>
      </c>
      <c r="R15" s="5">
        <f t="shared" si="2"/>
        <v>27.950000000000003</v>
      </c>
      <c r="S15" s="5">
        <f t="shared" si="0"/>
        <v>613.55500874149527</v>
      </c>
    </row>
    <row r="16" spans="14:19" x14ac:dyDescent="0.25">
      <c r="O16" s="3">
        <v>11</v>
      </c>
      <c r="P16" s="1">
        <v>35.1</v>
      </c>
      <c r="Q16" s="1">
        <v>18.5</v>
      </c>
      <c r="R16" s="5">
        <f t="shared" si="2"/>
        <v>26.8</v>
      </c>
      <c r="S16" s="5">
        <f t="shared" si="0"/>
        <v>564.10437687858325</v>
      </c>
    </row>
    <row r="17" spans="15:19" x14ac:dyDescent="0.25">
      <c r="O17" s="3">
        <v>12</v>
      </c>
      <c r="P17" s="1">
        <v>23.5</v>
      </c>
      <c r="Q17" s="1">
        <v>18.100000000000001</v>
      </c>
      <c r="R17" s="5">
        <f t="shared" si="2"/>
        <v>20.8</v>
      </c>
      <c r="S17" s="5">
        <f t="shared" si="0"/>
        <v>339.79466141227203</v>
      </c>
    </row>
    <row r="18" spans="15:19" x14ac:dyDescent="0.25">
      <c r="O18" s="3">
        <v>13</v>
      </c>
      <c r="P18" s="1">
        <v>33.5</v>
      </c>
      <c r="Q18" s="1">
        <v>33.5</v>
      </c>
      <c r="R18" s="5">
        <f t="shared" si="2"/>
        <v>33.5</v>
      </c>
      <c r="S18" s="5">
        <f t="shared" si="0"/>
        <v>881.41308887278637</v>
      </c>
    </row>
    <row r="19" spans="15:19" x14ac:dyDescent="0.25">
      <c r="O19" s="3">
        <v>14</v>
      </c>
      <c r="P19" s="1">
        <v>21.6</v>
      </c>
      <c r="Q19" s="1">
        <v>24.8</v>
      </c>
      <c r="R19" s="5">
        <f t="shared" si="2"/>
        <v>23.200000000000003</v>
      </c>
      <c r="S19" s="5">
        <f t="shared" si="0"/>
        <v>422.73270746704264</v>
      </c>
    </row>
    <row r="20" spans="15:19" x14ac:dyDescent="0.25">
      <c r="O20" s="3">
        <v>15</v>
      </c>
      <c r="P20" s="1">
        <v>37.799999999999997</v>
      </c>
      <c r="Q20" s="1">
        <v>17.100000000000001</v>
      </c>
      <c r="R20" s="5">
        <f t="shared" si="2"/>
        <v>27.45</v>
      </c>
      <c r="S20" s="5">
        <f t="shared" si="0"/>
        <v>591.79947961538574</v>
      </c>
    </row>
    <row r="21" spans="15:19" x14ac:dyDescent="0.25">
      <c r="O21" s="3">
        <v>16</v>
      </c>
      <c r="P21" s="1">
        <v>29.8</v>
      </c>
      <c r="Q21" s="1">
        <v>21.2</v>
      </c>
      <c r="R21" s="5">
        <f t="shared" si="2"/>
        <v>25.5</v>
      </c>
      <c r="S21" s="5">
        <f t="shared" si="0"/>
        <v>510.70515574919074</v>
      </c>
    </row>
    <row r="22" spans="15:19" x14ac:dyDescent="0.25">
      <c r="O22" s="3">
        <v>17</v>
      </c>
      <c r="P22" s="1">
        <v>17.3</v>
      </c>
      <c r="Q22" s="1">
        <v>18.600000000000001</v>
      </c>
      <c r="R22" s="5">
        <f t="shared" si="2"/>
        <v>17.950000000000003</v>
      </c>
      <c r="S22" s="5">
        <f t="shared" si="0"/>
        <v>253.0572517420664</v>
      </c>
    </row>
    <row r="23" spans="15:19" x14ac:dyDescent="0.25">
      <c r="O23" s="3">
        <v>18</v>
      </c>
      <c r="P23" s="1">
        <v>17.600000000000001</v>
      </c>
      <c r="Q23" s="1">
        <v>19.399999999999999</v>
      </c>
      <c r="R23" s="5">
        <f t="shared" si="2"/>
        <v>18.5</v>
      </c>
      <c r="S23" s="5">
        <f t="shared" si="0"/>
        <v>268.80252142277669</v>
      </c>
    </row>
    <row r="24" spans="15:19" x14ac:dyDescent="0.25">
      <c r="O24" s="3">
        <v>19</v>
      </c>
      <c r="P24" s="1">
        <v>11.6</v>
      </c>
      <c r="Q24" s="1">
        <v>12</v>
      </c>
      <c r="R24" s="5">
        <f t="shared" si="2"/>
        <v>11.8</v>
      </c>
      <c r="S24" s="5">
        <f t="shared" si="0"/>
        <v>109.35884027146071</v>
      </c>
    </row>
    <row r="25" spans="15:19" x14ac:dyDescent="0.25">
      <c r="O25" s="3">
        <v>20</v>
      </c>
      <c r="P25" s="1">
        <v>21.3</v>
      </c>
      <c r="Q25" s="1">
        <v>16.399999999999999</v>
      </c>
      <c r="R25" s="5">
        <f t="shared" si="2"/>
        <v>18.850000000000001</v>
      </c>
      <c r="S25" s="5">
        <f t="shared" si="0"/>
        <v>279.06963891378984</v>
      </c>
    </row>
    <row r="26" spans="15:19" x14ac:dyDescent="0.25">
      <c r="O26" s="3">
        <v>21</v>
      </c>
      <c r="P26" s="1">
        <v>38</v>
      </c>
      <c r="Q26" s="1">
        <v>27.8</v>
      </c>
      <c r="R26" s="5">
        <f t="shared" si="2"/>
        <v>32.9</v>
      </c>
      <c r="S26" s="5">
        <f t="shared" si="0"/>
        <v>850.12282604303186</v>
      </c>
    </row>
    <row r="27" spans="15:19" x14ac:dyDescent="0.25">
      <c r="O27" s="3">
        <v>22</v>
      </c>
      <c r="P27" s="1">
        <v>15.4</v>
      </c>
      <c r="Q27" s="1">
        <v>12.5</v>
      </c>
      <c r="R27" s="5">
        <f t="shared" si="2"/>
        <v>13.95</v>
      </c>
      <c r="S27" s="5">
        <f t="shared" si="0"/>
        <v>152.84044609255193</v>
      </c>
    </row>
    <row r="28" spans="15:19" x14ac:dyDescent="0.25">
      <c r="O28" s="3">
        <v>23</v>
      </c>
      <c r="P28" s="1">
        <v>42.4</v>
      </c>
      <c r="Q28" s="1">
        <v>21.5</v>
      </c>
      <c r="R28" s="5">
        <f t="shared" si="2"/>
        <v>31.95</v>
      </c>
      <c r="S28" s="5">
        <f t="shared" si="0"/>
        <v>801.73640869152371</v>
      </c>
    </row>
    <row r="29" spans="15:19" x14ac:dyDescent="0.25">
      <c r="O29" s="3">
        <v>24</v>
      </c>
      <c r="P29" s="1">
        <v>13.3</v>
      </c>
      <c r="Q29" s="1">
        <v>10.6</v>
      </c>
      <c r="R29" s="5">
        <f t="shared" si="2"/>
        <v>11.95</v>
      </c>
      <c r="S29" s="5">
        <f t="shared" si="0"/>
        <v>112.1568212285641</v>
      </c>
    </row>
    <row r="30" spans="15:19" x14ac:dyDescent="0.25">
      <c r="O30" s="3">
        <v>25</v>
      </c>
      <c r="P30" s="1">
        <v>15.6</v>
      </c>
      <c r="Q30" s="1">
        <v>17.600000000000001</v>
      </c>
      <c r="R30" s="5">
        <f t="shared" si="2"/>
        <v>16.600000000000001</v>
      </c>
      <c r="S30" s="5">
        <f t="shared" si="0"/>
        <v>216.4243179058009</v>
      </c>
    </row>
    <row r="31" spans="15:19" x14ac:dyDescent="0.25">
      <c r="O31" s="3">
        <v>26</v>
      </c>
      <c r="P31" s="1">
        <v>37.799999999999997</v>
      </c>
      <c r="Q31" s="1">
        <v>22.1</v>
      </c>
      <c r="R31" s="5">
        <f t="shared" si="2"/>
        <v>29.95</v>
      </c>
      <c r="S31" s="5">
        <f t="shared" si="0"/>
        <v>704.50411606291959</v>
      </c>
    </row>
    <row r="32" spans="15:19" x14ac:dyDescent="0.25">
      <c r="O32" s="3">
        <v>27</v>
      </c>
      <c r="P32" s="1">
        <v>9.9</v>
      </c>
      <c r="Q32" s="1">
        <v>12.9</v>
      </c>
      <c r="R32" s="5">
        <f t="shared" si="2"/>
        <v>11.4</v>
      </c>
      <c r="S32" s="5">
        <f t="shared" si="0"/>
        <v>102.07034531513239</v>
      </c>
    </row>
    <row r="33" spans="15:19" x14ac:dyDescent="0.25">
      <c r="O33" s="3">
        <v>28</v>
      </c>
      <c r="P33" s="1">
        <v>9.6999999999999993</v>
      </c>
      <c r="Q33" s="1">
        <v>12.1</v>
      </c>
      <c r="R33" s="5">
        <f t="shared" si="2"/>
        <v>10.899999999999999</v>
      </c>
      <c r="S33" s="5">
        <f t="shared" si="0"/>
        <v>93.313155793250814</v>
      </c>
    </row>
    <row r="34" spans="15:19" x14ac:dyDescent="0.25">
      <c r="O34" s="3">
        <v>29</v>
      </c>
      <c r="P34" s="1">
        <v>29.3</v>
      </c>
      <c r="Q34" s="1">
        <v>16.2</v>
      </c>
      <c r="R34" s="5">
        <f t="shared" si="2"/>
        <v>22.75</v>
      </c>
      <c r="S34" s="5">
        <f t="shared" si="0"/>
        <v>406.4926369433918</v>
      </c>
    </row>
    <row r="35" spans="15:19" x14ac:dyDescent="0.25">
      <c r="O35" s="3">
        <v>30</v>
      </c>
      <c r="P35" s="1">
        <v>39.299999999999997</v>
      </c>
      <c r="Q35" s="1">
        <v>22.3</v>
      </c>
      <c r="R35" s="5">
        <f t="shared" si="2"/>
        <v>30.799999999999997</v>
      </c>
      <c r="S35" s="5">
        <f t="shared" si="0"/>
        <v>745.06011372535522</v>
      </c>
    </row>
    <row r="36" spans="15:19" x14ac:dyDescent="0.25">
      <c r="O36" s="3">
        <v>31</v>
      </c>
      <c r="P36" s="1">
        <v>19.100000000000001</v>
      </c>
      <c r="Q36" s="1">
        <v>24</v>
      </c>
      <c r="R36" s="5">
        <f t="shared" si="2"/>
        <v>21.55</v>
      </c>
      <c r="S36" s="5">
        <f t="shared" si="0"/>
        <v>364.7408705771835</v>
      </c>
    </row>
    <row r="37" spans="15:19" x14ac:dyDescent="0.25">
      <c r="O37" s="3">
        <v>32</v>
      </c>
      <c r="P37" s="1">
        <v>39.200000000000003</v>
      </c>
      <c r="Q37" s="1">
        <v>15.1</v>
      </c>
      <c r="R37" s="5">
        <f t="shared" si="2"/>
        <v>27.15</v>
      </c>
      <c r="S37" s="5">
        <f t="shared" si="0"/>
        <v>578.93465769893555</v>
      </c>
    </row>
    <row r="38" spans="15:19" x14ac:dyDescent="0.25">
      <c r="O38" s="3">
        <v>33</v>
      </c>
      <c r="P38" s="1">
        <v>33.9</v>
      </c>
      <c r="Q38" s="1">
        <v>27.7</v>
      </c>
      <c r="R38" s="5">
        <f t="shared" si="2"/>
        <v>30.799999999999997</v>
      </c>
      <c r="S38" s="5">
        <f t="shared" si="0"/>
        <v>745.06011372535522</v>
      </c>
    </row>
    <row r="39" spans="15:19" x14ac:dyDescent="0.25">
      <c r="O39" s="3">
        <v>34</v>
      </c>
      <c r="P39" s="1">
        <v>19</v>
      </c>
      <c r="Q39" s="1">
        <v>15.8</v>
      </c>
      <c r="R39" s="5">
        <f t="shared" si="2"/>
        <v>17.399999999999999</v>
      </c>
      <c r="S39" s="5">
        <f t="shared" si="0"/>
        <v>237.78714795021139</v>
      </c>
    </row>
    <row r="40" spans="15:19" x14ac:dyDescent="0.25">
      <c r="O40" s="3">
        <v>35</v>
      </c>
      <c r="P40" s="1">
        <v>35.4</v>
      </c>
      <c r="Q40" s="1">
        <v>21.3</v>
      </c>
      <c r="R40" s="5">
        <f t="shared" si="2"/>
        <v>28.35</v>
      </c>
      <c r="S40" s="5">
        <f t="shared" si="0"/>
        <v>631.2421753812057</v>
      </c>
    </row>
    <row r="41" spans="15:19" x14ac:dyDescent="0.25">
      <c r="O41" s="6"/>
      <c r="P41" s="1"/>
      <c r="Q41" s="1"/>
      <c r="R41" s="5"/>
      <c r="S41" s="5"/>
    </row>
    <row r="42" spans="15:19" x14ac:dyDescent="0.25">
      <c r="O42" s="2">
        <v>1</v>
      </c>
      <c r="P42" s="1">
        <v>62.7</v>
      </c>
      <c r="Q42" s="1">
        <v>38.1</v>
      </c>
      <c r="R42" s="5">
        <f t="shared" ref="R42:R67" si="3">MEDIAN(P42,Q42)</f>
        <v>50.400000000000006</v>
      </c>
      <c r="S42" s="5">
        <f>PI()*(R42/2)^2</f>
        <v>1995.0369987356628</v>
      </c>
    </row>
    <row r="43" spans="15:19" x14ac:dyDescent="0.25">
      <c r="O43" s="2">
        <v>2</v>
      </c>
      <c r="P43" s="1">
        <v>64.900000000000006</v>
      </c>
      <c r="Q43" s="1">
        <v>39.200000000000003</v>
      </c>
      <c r="R43" s="5">
        <f t="shared" si="3"/>
        <v>52.050000000000004</v>
      </c>
      <c r="S43" s="5">
        <f t="shared" ref="S43:S67" si="4">PI()*(R43/2)^2</f>
        <v>2127.8026677717758</v>
      </c>
    </row>
    <row r="44" spans="15:19" x14ac:dyDescent="0.25">
      <c r="O44" s="2">
        <v>3</v>
      </c>
      <c r="P44" s="1">
        <v>39.200000000000003</v>
      </c>
      <c r="Q44" s="1">
        <v>35.9</v>
      </c>
      <c r="R44" s="5">
        <f t="shared" si="3"/>
        <v>37.549999999999997</v>
      </c>
      <c r="S44" s="5">
        <f t="shared" si="4"/>
        <v>1107.4133738858104</v>
      </c>
    </row>
    <row r="45" spans="15:19" x14ac:dyDescent="0.25">
      <c r="O45" s="2">
        <v>4</v>
      </c>
      <c r="P45" s="1">
        <v>39.4</v>
      </c>
      <c r="Q45" s="1">
        <v>26.7</v>
      </c>
      <c r="R45" s="5">
        <f t="shared" si="3"/>
        <v>33.049999999999997</v>
      </c>
      <c r="S45" s="5">
        <f t="shared" si="4"/>
        <v>857.89237737444103</v>
      </c>
    </row>
    <row r="46" spans="15:19" x14ac:dyDescent="0.25">
      <c r="O46" s="2">
        <v>5</v>
      </c>
      <c r="P46" s="1">
        <v>41.3</v>
      </c>
      <c r="Q46" s="1">
        <v>28.5</v>
      </c>
      <c r="R46" s="5">
        <f t="shared" si="3"/>
        <v>34.9</v>
      </c>
      <c r="S46" s="5">
        <f t="shared" si="4"/>
        <v>956.62281699972596</v>
      </c>
    </row>
    <row r="47" spans="15:19" x14ac:dyDescent="0.25">
      <c r="O47" s="2">
        <v>6</v>
      </c>
      <c r="P47" s="1">
        <v>86.2</v>
      </c>
      <c r="Q47" s="1">
        <v>55.2</v>
      </c>
      <c r="R47" s="5">
        <f t="shared" si="3"/>
        <v>70.7</v>
      </c>
      <c r="S47" s="5">
        <f t="shared" si="4"/>
        <v>3925.8048657605118</v>
      </c>
    </row>
    <row r="48" spans="15:19" x14ac:dyDescent="0.25">
      <c r="O48" s="2">
        <v>7</v>
      </c>
      <c r="P48" s="1">
        <v>54.3</v>
      </c>
      <c r="Q48" s="1">
        <v>28.9</v>
      </c>
      <c r="R48" s="5">
        <f t="shared" si="3"/>
        <v>41.599999999999994</v>
      </c>
      <c r="S48" s="5">
        <f t="shared" si="4"/>
        <v>1359.1786456490877</v>
      </c>
    </row>
    <row r="49" spans="15:19" x14ac:dyDescent="0.25">
      <c r="O49" s="2">
        <v>8</v>
      </c>
      <c r="P49" s="1">
        <v>28.4</v>
      </c>
      <c r="Q49" s="1">
        <v>20.9</v>
      </c>
      <c r="R49" s="5">
        <f t="shared" si="3"/>
        <v>24.65</v>
      </c>
      <c r="S49" s="5">
        <f t="shared" si="4"/>
        <v>477.22559553896599</v>
      </c>
    </row>
    <row r="50" spans="15:19" x14ac:dyDescent="0.25">
      <c r="O50" s="2">
        <v>9</v>
      </c>
      <c r="P50" s="1">
        <v>24.5</v>
      </c>
      <c r="Q50" s="1">
        <v>41.1</v>
      </c>
      <c r="R50" s="5">
        <f t="shared" si="3"/>
        <v>32.799999999999997</v>
      </c>
      <c r="S50" s="5">
        <f t="shared" si="4"/>
        <v>844.96276010951067</v>
      </c>
    </row>
    <row r="51" spans="15:19" x14ac:dyDescent="0.25">
      <c r="O51" s="2">
        <v>10</v>
      </c>
      <c r="P51" s="1">
        <v>38.700000000000003</v>
      </c>
      <c r="Q51" s="1">
        <v>29.8</v>
      </c>
      <c r="R51" s="5">
        <f t="shared" si="3"/>
        <v>34.25</v>
      </c>
      <c r="S51" s="5">
        <f t="shared" si="4"/>
        <v>921.32113305041912</v>
      </c>
    </row>
    <row r="52" spans="15:19" x14ac:dyDescent="0.25">
      <c r="O52" s="2">
        <v>11</v>
      </c>
      <c r="P52" s="1">
        <v>67</v>
      </c>
      <c r="Q52" s="1">
        <v>36.9</v>
      </c>
      <c r="R52" s="5">
        <f t="shared" si="3"/>
        <v>51.95</v>
      </c>
      <c r="S52" s="5">
        <f t="shared" si="4"/>
        <v>2119.6345268724422</v>
      </c>
    </row>
    <row r="53" spans="15:19" x14ac:dyDescent="0.25">
      <c r="O53" s="2">
        <v>12</v>
      </c>
      <c r="P53" s="1">
        <v>74.5</v>
      </c>
      <c r="Q53" s="1">
        <v>45.5</v>
      </c>
      <c r="R53" s="5">
        <f>MEDIAN(P53,Q53)</f>
        <v>60</v>
      </c>
      <c r="S53" s="5">
        <f t="shared" si="4"/>
        <v>2827.4333882308138</v>
      </c>
    </row>
    <row r="54" spans="15:19" x14ac:dyDescent="0.25">
      <c r="O54" s="2">
        <v>13</v>
      </c>
      <c r="P54" s="1">
        <v>45.6</v>
      </c>
      <c r="Q54" s="1">
        <v>24.7</v>
      </c>
      <c r="R54" s="5">
        <f t="shared" si="3"/>
        <v>35.15</v>
      </c>
      <c r="S54" s="5">
        <f t="shared" si="4"/>
        <v>970.37710233622363</v>
      </c>
    </row>
    <row r="55" spans="15:19" x14ac:dyDescent="0.25">
      <c r="O55" s="2">
        <v>14</v>
      </c>
      <c r="P55" s="1">
        <v>45.3</v>
      </c>
      <c r="Q55" s="1">
        <v>41.9</v>
      </c>
      <c r="R55" s="5">
        <f t="shared" si="3"/>
        <v>43.599999999999994</v>
      </c>
      <c r="S55" s="5">
        <f t="shared" si="4"/>
        <v>1493.010492692013</v>
      </c>
    </row>
    <row r="56" spans="15:19" x14ac:dyDescent="0.25">
      <c r="O56" s="2">
        <v>15</v>
      </c>
      <c r="P56" s="1">
        <v>35.4</v>
      </c>
      <c r="Q56" s="1">
        <v>27.5</v>
      </c>
      <c r="R56" s="5">
        <f t="shared" si="3"/>
        <v>31.45</v>
      </c>
      <c r="S56" s="5">
        <f t="shared" si="4"/>
        <v>776.8392869118245</v>
      </c>
    </row>
    <row r="57" spans="15:19" x14ac:dyDescent="0.25">
      <c r="O57" s="2">
        <v>16</v>
      </c>
      <c r="P57" s="1">
        <v>39.4</v>
      </c>
      <c r="Q57" s="1">
        <v>19.7</v>
      </c>
      <c r="R57" s="5">
        <f t="shared" si="3"/>
        <v>29.549999999999997</v>
      </c>
      <c r="S57" s="5">
        <f t="shared" si="4"/>
        <v>685.81163977406027</v>
      </c>
    </row>
    <row r="58" spans="15:19" x14ac:dyDescent="0.25">
      <c r="O58" s="2">
        <v>17</v>
      </c>
      <c r="P58" s="1">
        <v>64</v>
      </c>
      <c r="Q58" s="1">
        <v>31.9</v>
      </c>
      <c r="R58" s="5">
        <f t="shared" si="3"/>
        <v>47.95</v>
      </c>
      <c r="S58" s="5">
        <f t="shared" si="4"/>
        <v>1805.7894207788217</v>
      </c>
    </row>
    <row r="59" spans="15:19" x14ac:dyDescent="0.25">
      <c r="O59" s="2">
        <v>18</v>
      </c>
      <c r="P59" s="1">
        <v>46.4</v>
      </c>
      <c r="Q59" s="1">
        <v>32.700000000000003</v>
      </c>
      <c r="R59" s="5">
        <f t="shared" si="3"/>
        <v>39.549999999999997</v>
      </c>
      <c r="S59" s="5">
        <f t="shared" si="4"/>
        <v>1228.521770681697</v>
      </c>
    </row>
    <row r="60" spans="15:19" x14ac:dyDescent="0.25">
      <c r="O60" s="2">
        <v>19</v>
      </c>
      <c r="P60" s="1">
        <v>54.2</v>
      </c>
      <c r="Q60" s="1">
        <v>40</v>
      </c>
      <c r="R60" s="5">
        <f t="shared" si="3"/>
        <v>47.1</v>
      </c>
      <c r="S60" s="5">
        <f t="shared" si="4"/>
        <v>1742.3351396625335</v>
      </c>
    </row>
    <row r="61" spans="15:19" x14ac:dyDescent="0.25">
      <c r="O61" s="2">
        <v>20</v>
      </c>
      <c r="P61" s="1">
        <v>54.8</v>
      </c>
      <c r="Q61" s="1">
        <v>26.3</v>
      </c>
      <c r="R61" s="5">
        <f t="shared" si="3"/>
        <v>40.549999999999997</v>
      </c>
      <c r="S61" s="5">
        <f t="shared" si="4"/>
        <v>1291.4321635698325</v>
      </c>
    </row>
    <row r="62" spans="15:19" x14ac:dyDescent="0.25">
      <c r="O62" s="2">
        <v>21</v>
      </c>
      <c r="P62" s="1">
        <v>84.1</v>
      </c>
      <c r="Q62" s="1">
        <v>52.4</v>
      </c>
      <c r="R62" s="5">
        <f t="shared" si="3"/>
        <v>68.25</v>
      </c>
      <c r="S62" s="5">
        <f t="shared" si="4"/>
        <v>3658.4337324905264</v>
      </c>
    </row>
    <row r="63" spans="15:19" x14ac:dyDescent="0.25">
      <c r="O63" s="2">
        <v>22</v>
      </c>
      <c r="P63" s="1">
        <v>41.2</v>
      </c>
      <c r="Q63" s="1">
        <v>32.5</v>
      </c>
      <c r="R63" s="5">
        <f t="shared" si="3"/>
        <v>36.85</v>
      </c>
      <c r="S63" s="5">
        <f t="shared" si="4"/>
        <v>1066.5098375360715</v>
      </c>
    </row>
    <row r="64" spans="15:19" x14ac:dyDescent="0.25">
      <c r="O64" s="2">
        <v>23</v>
      </c>
      <c r="P64" s="1">
        <v>34.4</v>
      </c>
      <c r="Q64" s="1">
        <v>22.6</v>
      </c>
      <c r="R64" s="5">
        <f t="shared" si="3"/>
        <v>28.5</v>
      </c>
      <c r="S64" s="5">
        <f t="shared" si="4"/>
        <v>637.93965821957738</v>
      </c>
    </row>
    <row r="65" spans="15:19" x14ac:dyDescent="0.25">
      <c r="O65" s="2">
        <v>24</v>
      </c>
      <c r="P65" s="1">
        <v>58.6</v>
      </c>
      <c r="Q65" s="1">
        <v>25.9</v>
      </c>
      <c r="R65" s="5">
        <f t="shared" si="3"/>
        <v>42.25</v>
      </c>
      <c r="S65" s="5">
        <f t="shared" si="4"/>
        <v>1401.9848090496575</v>
      </c>
    </row>
    <row r="66" spans="15:19" x14ac:dyDescent="0.25">
      <c r="O66" s="2">
        <v>25</v>
      </c>
      <c r="P66" s="1">
        <v>67.3</v>
      </c>
      <c r="Q66" s="1">
        <v>35.200000000000003</v>
      </c>
      <c r="R66" s="5">
        <f t="shared" si="3"/>
        <v>51.25</v>
      </c>
      <c r="S66" s="5">
        <f t="shared" si="4"/>
        <v>2062.8973635486104</v>
      </c>
    </row>
    <row r="67" spans="15:19" x14ac:dyDescent="0.25">
      <c r="O67" s="2">
        <v>26</v>
      </c>
      <c r="P67" s="1">
        <v>66.2</v>
      </c>
      <c r="Q67" s="1">
        <v>36.9</v>
      </c>
      <c r="R67" s="5">
        <f t="shared" si="3"/>
        <v>51.55</v>
      </c>
      <c r="S67" s="5">
        <f t="shared" si="4"/>
        <v>2087.1190429077874</v>
      </c>
    </row>
    <row r="68" spans="15:19" x14ac:dyDescent="0.25">
      <c r="O68" s="7"/>
      <c r="R68" s="5">
        <f t="shared" ref="R68:S68" si="5">AVERAGE(R45:R64)</f>
        <v>41.62</v>
      </c>
      <c r="S68" s="5">
        <f t="shared" si="5"/>
        <v>1482.3538177119551</v>
      </c>
    </row>
    <row r="69" spans="15:19" x14ac:dyDescent="0.25">
      <c r="R69" s="5">
        <f>AVERAGE(R42:R67,R6:R40)</f>
        <v>32.409016393442627</v>
      </c>
    </row>
  </sheetData>
  <mergeCells count="3">
    <mergeCell ref="P3:Q3"/>
    <mergeCell ref="P4:Q4"/>
    <mergeCell ref="P5:Q5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4C1219-D529-405C-BA20-27F997BDC63A}">
  <dimension ref="I1:O57"/>
  <sheetViews>
    <sheetView topLeftCell="A4" zoomScaleNormal="100" workbookViewId="0">
      <selection activeCell="M58" sqref="M58"/>
    </sheetView>
  </sheetViews>
  <sheetFormatPr defaultRowHeight="15" x14ac:dyDescent="0.25"/>
  <sheetData>
    <row r="1" spans="9:15" x14ac:dyDescent="0.25">
      <c r="I1" s="13" t="s">
        <v>8</v>
      </c>
      <c r="J1" t="s">
        <v>9</v>
      </c>
    </row>
    <row r="2" spans="9:15" x14ac:dyDescent="0.25">
      <c r="K2" t="s">
        <v>10</v>
      </c>
      <c r="L2" t="s">
        <v>11</v>
      </c>
      <c r="M2" t="s">
        <v>12</v>
      </c>
      <c r="N2" t="s">
        <v>13</v>
      </c>
    </row>
    <row r="3" spans="9:15" x14ac:dyDescent="0.25">
      <c r="J3" t="s">
        <v>14</v>
      </c>
      <c r="K3" s="16">
        <v>346.1</v>
      </c>
      <c r="L3" s="16"/>
      <c r="M3" s="5"/>
      <c r="N3" s="5">
        <f>PI()*(K3/2)^2</f>
        <v>94079.083936177674</v>
      </c>
      <c r="O3" s="5"/>
    </row>
    <row r="4" spans="9:15" x14ac:dyDescent="0.25">
      <c r="J4" t="s">
        <v>15</v>
      </c>
      <c r="K4" s="16">
        <v>210.3</v>
      </c>
      <c r="L4" s="16"/>
      <c r="M4" s="5"/>
      <c r="N4" s="5">
        <f>PI()*(K4/2)^2</f>
        <v>34735.089860250257</v>
      </c>
      <c r="O4" s="5"/>
    </row>
    <row r="5" spans="9:15" x14ac:dyDescent="0.25">
      <c r="J5" t="s">
        <v>16</v>
      </c>
      <c r="K5" s="16"/>
      <c r="L5" s="16"/>
      <c r="M5" s="5"/>
      <c r="N5" s="5">
        <f>N3-N4</f>
        <v>59343.994075927418</v>
      </c>
      <c r="O5" s="5"/>
    </row>
    <row r="6" spans="9:15" x14ac:dyDescent="0.25">
      <c r="J6" s="3">
        <v>1</v>
      </c>
      <c r="K6">
        <v>32.1</v>
      </c>
      <c r="L6">
        <v>57.6</v>
      </c>
      <c r="M6" s="5">
        <f t="shared" ref="M6:M12" si="0">MEDIAN(K9,L9)</f>
        <v>32.6</v>
      </c>
      <c r="N6" s="5">
        <f t="shared" ref="N6:N24" si="1">PI()*(M6/2)^2</f>
        <v>834.68975213227213</v>
      </c>
      <c r="O6" s="5"/>
    </row>
    <row r="7" spans="9:15" x14ac:dyDescent="0.25">
      <c r="J7" s="3">
        <v>2</v>
      </c>
      <c r="K7">
        <v>104.6</v>
      </c>
      <c r="L7">
        <v>49.9</v>
      </c>
      <c r="M7" s="5">
        <f t="shared" si="0"/>
        <v>67.7</v>
      </c>
      <c r="N7" s="5">
        <f t="shared" si="1"/>
        <v>3599.7075483178905</v>
      </c>
      <c r="O7" s="5"/>
    </row>
    <row r="8" spans="9:15" x14ac:dyDescent="0.25">
      <c r="J8" s="3">
        <v>3</v>
      </c>
      <c r="K8">
        <v>35</v>
      </c>
      <c r="L8">
        <v>29.8</v>
      </c>
      <c r="M8" s="5">
        <f t="shared" si="0"/>
        <v>47.2</v>
      </c>
      <c r="N8" s="5">
        <f t="shared" si="1"/>
        <v>1749.7414443433713</v>
      </c>
      <c r="O8" s="5"/>
    </row>
    <row r="9" spans="9:15" x14ac:dyDescent="0.25">
      <c r="J9" s="3">
        <v>4</v>
      </c>
      <c r="K9" s="1">
        <v>41.6</v>
      </c>
      <c r="L9" s="1">
        <v>23.6</v>
      </c>
      <c r="M9" s="5">
        <f t="shared" si="0"/>
        <v>45.5</v>
      </c>
      <c r="N9" s="5">
        <f t="shared" si="1"/>
        <v>1625.9705477735672</v>
      </c>
      <c r="O9" s="5"/>
    </row>
    <row r="10" spans="9:15" x14ac:dyDescent="0.25">
      <c r="J10" s="3">
        <v>5</v>
      </c>
      <c r="K10" s="1">
        <v>81.900000000000006</v>
      </c>
      <c r="L10" s="1">
        <v>53.5</v>
      </c>
      <c r="M10" s="5">
        <f t="shared" si="0"/>
        <v>34.75</v>
      </c>
      <c r="N10" s="5">
        <f t="shared" si="1"/>
        <v>948.41736968763109</v>
      </c>
      <c r="O10" s="5"/>
    </row>
    <row r="11" spans="9:15" x14ac:dyDescent="0.25">
      <c r="J11" s="3">
        <v>6</v>
      </c>
      <c r="K11" s="1">
        <v>46.4</v>
      </c>
      <c r="L11" s="1">
        <v>48</v>
      </c>
      <c r="M11" s="5">
        <f t="shared" si="0"/>
        <v>57.6</v>
      </c>
      <c r="N11" s="5">
        <f t="shared" si="1"/>
        <v>2605.7626105935183</v>
      </c>
      <c r="O11" s="5"/>
    </row>
    <row r="12" spans="9:15" x14ac:dyDescent="0.25">
      <c r="J12" s="3">
        <v>7</v>
      </c>
      <c r="K12" s="1">
        <v>41.2</v>
      </c>
      <c r="L12" s="1">
        <v>49.8</v>
      </c>
      <c r="M12" s="5">
        <f t="shared" si="0"/>
        <v>34.950000000000003</v>
      </c>
      <c r="N12" s="5">
        <f t="shared" si="1"/>
        <v>959.36582008539176</v>
      </c>
      <c r="O12" s="5"/>
    </row>
    <row r="13" spans="9:15" x14ac:dyDescent="0.25">
      <c r="J13" s="3">
        <v>8</v>
      </c>
      <c r="K13" s="1">
        <v>38.1</v>
      </c>
      <c r="L13" s="1">
        <v>31.4</v>
      </c>
      <c r="M13" s="5">
        <f t="shared" ref="M13:M23" si="2">MEDIAN(K13,L13)</f>
        <v>34.75</v>
      </c>
      <c r="N13" s="5">
        <f t="shared" si="1"/>
        <v>948.41736968763109</v>
      </c>
      <c r="O13" s="5"/>
    </row>
    <row r="14" spans="9:15" x14ac:dyDescent="0.25">
      <c r="J14" s="3">
        <v>9</v>
      </c>
      <c r="K14" s="1">
        <v>73.900000000000006</v>
      </c>
      <c r="L14" s="1">
        <v>41.3</v>
      </c>
      <c r="M14" s="5">
        <f t="shared" si="2"/>
        <v>57.6</v>
      </c>
      <c r="N14" s="5">
        <f t="shared" si="1"/>
        <v>2605.7626105935183</v>
      </c>
      <c r="O14" s="5"/>
    </row>
    <row r="15" spans="9:15" x14ac:dyDescent="0.25">
      <c r="J15" s="3">
        <v>10</v>
      </c>
      <c r="K15" s="1">
        <v>34.4</v>
      </c>
      <c r="L15" s="1">
        <v>35.5</v>
      </c>
      <c r="M15" s="5">
        <f t="shared" si="2"/>
        <v>34.950000000000003</v>
      </c>
      <c r="N15" s="5">
        <f t="shared" si="1"/>
        <v>959.36582008539176</v>
      </c>
      <c r="O15" s="5"/>
    </row>
    <row r="16" spans="9:15" x14ac:dyDescent="0.25">
      <c r="J16" s="3">
        <v>11</v>
      </c>
      <c r="K16" s="1">
        <v>79.599999999999994</v>
      </c>
      <c r="L16" s="1">
        <v>71.5</v>
      </c>
      <c r="M16" s="5">
        <f t="shared" si="2"/>
        <v>75.55</v>
      </c>
      <c r="N16" s="5">
        <f t="shared" si="1"/>
        <v>4482.8976005353634</v>
      </c>
      <c r="O16" s="5"/>
    </row>
    <row r="17" spans="10:15" x14ac:dyDescent="0.25">
      <c r="J17" s="3">
        <v>12</v>
      </c>
      <c r="K17" s="1">
        <v>29.3</v>
      </c>
      <c r="L17" s="1">
        <v>49.9</v>
      </c>
      <c r="M17" s="5">
        <f t="shared" si="2"/>
        <v>39.6</v>
      </c>
      <c r="N17" s="5">
        <f t="shared" si="1"/>
        <v>1231.6299839133426</v>
      </c>
      <c r="O17" s="5"/>
    </row>
    <row r="18" spans="10:15" x14ac:dyDescent="0.25">
      <c r="J18" s="3">
        <v>13</v>
      </c>
      <c r="K18" s="1">
        <v>131.5</v>
      </c>
      <c r="L18" s="1">
        <v>107.7</v>
      </c>
      <c r="M18" s="5">
        <f t="shared" si="2"/>
        <v>119.6</v>
      </c>
      <c r="N18" s="5">
        <f t="shared" si="1"/>
        <v>11234.460992943243</v>
      </c>
      <c r="O18" s="5"/>
    </row>
    <row r="19" spans="10:15" x14ac:dyDescent="0.25">
      <c r="J19" s="3">
        <v>14</v>
      </c>
      <c r="K19" s="1">
        <v>58.4</v>
      </c>
      <c r="L19" s="1">
        <v>72.2</v>
      </c>
      <c r="M19" s="5">
        <f t="shared" si="2"/>
        <v>65.3</v>
      </c>
      <c r="N19" s="5">
        <f t="shared" si="1"/>
        <v>3349.0084545614245</v>
      </c>
      <c r="O19" s="5"/>
    </row>
    <row r="20" spans="10:15" x14ac:dyDescent="0.25">
      <c r="J20" s="3">
        <v>15</v>
      </c>
      <c r="K20" s="1">
        <v>40.9</v>
      </c>
      <c r="L20" s="1">
        <v>57.8</v>
      </c>
      <c r="M20" s="5">
        <f t="shared" si="2"/>
        <v>49.349999999999994</v>
      </c>
      <c r="N20" s="5">
        <f t="shared" si="1"/>
        <v>1912.7763585968214</v>
      </c>
      <c r="O20" s="5"/>
    </row>
    <row r="21" spans="10:15" x14ac:dyDescent="0.25">
      <c r="J21" s="3">
        <v>16</v>
      </c>
      <c r="K21" s="1">
        <v>105.1</v>
      </c>
      <c r="L21" s="1">
        <v>61.2</v>
      </c>
      <c r="M21" s="5">
        <f t="shared" si="2"/>
        <v>83.15</v>
      </c>
      <c r="N21" s="5">
        <f t="shared" si="1"/>
        <v>5430.1820333722944</v>
      </c>
      <c r="O21" s="5"/>
    </row>
    <row r="22" spans="10:15" x14ac:dyDescent="0.25">
      <c r="J22" s="3">
        <v>17</v>
      </c>
      <c r="K22" s="1">
        <v>24.2</v>
      </c>
      <c r="L22" s="1">
        <v>42.2</v>
      </c>
      <c r="M22" s="5">
        <f t="shared" si="2"/>
        <v>33.200000000000003</v>
      </c>
      <c r="N22" s="5">
        <f t="shared" si="1"/>
        <v>865.69727162320362</v>
      </c>
      <c r="O22" s="5"/>
    </row>
    <row r="23" spans="10:15" x14ac:dyDescent="0.25">
      <c r="J23" s="3">
        <v>18</v>
      </c>
      <c r="K23" s="1">
        <v>48.1</v>
      </c>
      <c r="L23" s="1">
        <v>28.7</v>
      </c>
      <c r="M23" s="5">
        <f t="shared" si="2"/>
        <v>38.4</v>
      </c>
      <c r="N23" s="5">
        <f t="shared" si="1"/>
        <v>1158.1167158193414</v>
      </c>
      <c r="O23" s="5"/>
    </row>
    <row r="24" spans="10:15" x14ac:dyDescent="0.25">
      <c r="J24" s="6"/>
      <c r="K24" s="1"/>
      <c r="L24" s="1"/>
      <c r="M24" s="5">
        <f>AVERAGE(M6:M23)</f>
        <v>52.875</v>
      </c>
      <c r="N24" s="5">
        <f t="shared" si="1"/>
        <v>2195.7891871647189</v>
      </c>
      <c r="O24" s="5"/>
    </row>
    <row r="25" spans="10:15" x14ac:dyDescent="0.25">
      <c r="J25" s="2">
        <v>1</v>
      </c>
      <c r="K25" s="1">
        <v>46.2</v>
      </c>
      <c r="L25" s="1">
        <v>45.4</v>
      </c>
      <c r="M25" s="5">
        <f t="shared" ref="M25:M55" si="3">MEDIAN(K25,L25)</f>
        <v>45.8</v>
      </c>
      <c r="N25" s="5">
        <f t="shared" ref="N25:N55" si="4">PI()*(M25/2)^2</f>
        <v>1647.4826034690234</v>
      </c>
      <c r="O25" s="5"/>
    </row>
    <row r="26" spans="10:15" x14ac:dyDescent="0.25">
      <c r="J26" s="2">
        <v>2</v>
      </c>
      <c r="K26" s="1">
        <v>105.1</v>
      </c>
      <c r="L26" s="1">
        <v>58.7</v>
      </c>
      <c r="M26" s="5">
        <f t="shared" si="3"/>
        <v>81.900000000000006</v>
      </c>
      <c r="N26" s="5">
        <f t="shared" si="4"/>
        <v>5268.1445747863581</v>
      </c>
      <c r="O26" s="5"/>
    </row>
    <row r="27" spans="10:15" x14ac:dyDescent="0.25">
      <c r="J27" s="2">
        <v>3</v>
      </c>
      <c r="K27" s="1">
        <v>32.799999999999997</v>
      </c>
      <c r="L27" s="1">
        <v>61.4</v>
      </c>
      <c r="M27" s="5">
        <f t="shared" si="3"/>
        <v>47.099999999999994</v>
      </c>
      <c r="N27" s="5">
        <f t="shared" si="4"/>
        <v>1742.3351396625328</v>
      </c>
      <c r="O27" s="5"/>
    </row>
    <row r="28" spans="10:15" x14ac:dyDescent="0.25">
      <c r="J28" s="2">
        <v>4</v>
      </c>
      <c r="K28" s="1">
        <v>132.5</v>
      </c>
      <c r="L28" s="1">
        <v>73.400000000000006</v>
      </c>
      <c r="M28" s="5">
        <f t="shared" si="3"/>
        <v>102.95</v>
      </c>
      <c r="N28" s="5">
        <f t="shared" si="4"/>
        <v>8324.2014778959438</v>
      </c>
      <c r="O28" s="5"/>
    </row>
    <row r="29" spans="10:15" x14ac:dyDescent="0.25">
      <c r="J29" s="2">
        <v>5</v>
      </c>
      <c r="K29" s="1">
        <v>144.5</v>
      </c>
      <c r="L29" s="1">
        <v>103.6</v>
      </c>
      <c r="M29" s="5">
        <f t="shared" si="3"/>
        <v>124.05</v>
      </c>
      <c r="N29" s="5">
        <f t="shared" si="4"/>
        <v>12086.023061120703</v>
      </c>
      <c r="O29" s="5"/>
    </row>
    <row r="30" spans="10:15" x14ac:dyDescent="0.25">
      <c r="J30" s="2">
        <v>6</v>
      </c>
      <c r="K30" s="1">
        <v>76.400000000000006</v>
      </c>
      <c r="L30" s="1">
        <v>51.6</v>
      </c>
      <c r="M30" s="5">
        <f t="shared" si="3"/>
        <v>64</v>
      </c>
      <c r="N30" s="5">
        <f t="shared" si="4"/>
        <v>3216.9908772759482</v>
      </c>
      <c r="O30" s="5"/>
    </row>
    <row r="31" spans="10:15" x14ac:dyDescent="0.25">
      <c r="J31" s="2">
        <v>7</v>
      </c>
      <c r="K31" s="1">
        <v>66.2</v>
      </c>
      <c r="L31" s="1">
        <v>72.5</v>
      </c>
      <c r="M31" s="5">
        <f t="shared" si="3"/>
        <v>69.349999999999994</v>
      </c>
      <c r="N31" s="5">
        <f t="shared" si="4"/>
        <v>3777.3115985023633</v>
      </c>
      <c r="O31" s="5"/>
    </row>
    <row r="32" spans="10:15" x14ac:dyDescent="0.25">
      <c r="J32" s="2">
        <v>8</v>
      </c>
      <c r="K32" s="1">
        <v>80.099999999999994</v>
      </c>
      <c r="L32" s="1">
        <v>51.5</v>
      </c>
      <c r="M32" s="5">
        <f t="shared" si="3"/>
        <v>65.8</v>
      </c>
      <c r="N32" s="5">
        <f t="shared" si="4"/>
        <v>3400.4913041721275</v>
      </c>
      <c r="O32" s="5"/>
    </row>
    <row r="33" spans="10:15" x14ac:dyDescent="0.25">
      <c r="J33" s="2">
        <v>9</v>
      </c>
      <c r="K33" s="1">
        <v>86.2</v>
      </c>
      <c r="L33" s="1">
        <v>101.9</v>
      </c>
      <c r="M33" s="5">
        <f t="shared" si="3"/>
        <v>94.050000000000011</v>
      </c>
      <c r="N33" s="5">
        <f t="shared" si="4"/>
        <v>6947.1628780111987</v>
      </c>
      <c r="O33" s="5"/>
    </row>
    <row r="34" spans="10:15" x14ac:dyDescent="0.25">
      <c r="J34" s="2">
        <v>10</v>
      </c>
      <c r="K34" s="1">
        <v>87.8</v>
      </c>
      <c r="L34" s="1">
        <v>62.6</v>
      </c>
      <c r="M34" s="5">
        <f t="shared" si="3"/>
        <v>75.2</v>
      </c>
      <c r="N34" s="5">
        <f t="shared" si="4"/>
        <v>4441.4580299391064</v>
      </c>
      <c r="O34" s="5"/>
    </row>
    <row r="35" spans="10:15" x14ac:dyDescent="0.25">
      <c r="J35" s="2">
        <v>11</v>
      </c>
      <c r="K35" s="1">
        <v>67.2</v>
      </c>
      <c r="L35" s="1">
        <v>43.6</v>
      </c>
      <c r="M35" s="5">
        <f t="shared" si="3"/>
        <v>55.400000000000006</v>
      </c>
      <c r="N35" s="5">
        <f t="shared" si="4"/>
        <v>2410.5126271729127</v>
      </c>
      <c r="O35" s="5"/>
    </row>
    <row r="36" spans="10:15" x14ac:dyDescent="0.25">
      <c r="J36" s="2">
        <v>12</v>
      </c>
      <c r="K36" s="1">
        <v>64.599999999999994</v>
      </c>
      <c r="L36" s="1">
        <v>66.599999999999994</v>
      </c>
      <c r="M36" s="5">
        <f t="shared" si="3"/>
        <v>65.599999999999994</v>
      </c>
      <c r="N36" s="5">
        <f t="shared" si="4"/>
        <v>3379.8510404380427</v>
      </c>
      <c r="O36" s="5"/>
    </row>
    <row r="37" spans="10:15" x14ac:dyDescent="0.25">
      <c r="J37" s="2">
        <v>13</v>
      </c>
      <c r="K37" s="1">
        <v>122</v>
      </c>
      <c r="L37" s="1">
        <v>119.9</v>
      </c>
      <c r="M37" s="5">
        <f t="shared" si="3"/>
        <v>120.95</v>
      </c>
      <c r="N37" s="5">
        <f t="shared" si="4"/>
        <v>11489.513156020339</v>
      </c>
      <c r="O37" s="5"/>
    </row>
    <row r="38" spans="10:15" x14ac:dyDescent="0.25">
      <c r="J38" s="2">
        <v>14</v>
      </c>
      <c r="K38" s="1">
        <v>57.2</v>
      </c>
      <c r="L38" s="1">
        <v>57.9</v>
      </c>
      <c r="M38" s="5">
        <f t="shared" si="3"/>
        <v>57.55</v>
      </c>
      <c r="N38" s="5">
        <f t="shared" si="4"/>
        <v>2601.2406806677568</v>
      </c>
      <c r="O38" s="5"/>
    </row>
    <row r="39" spans="10:15" x14ac:dyDescent="0.25">
      <c r="J39" s="2">
        <v>15</v>
      </c>
      <c r="K39" s="1">
        <v>87.6</v>
      </c>
      <c r="L39" s="1">
        <v>57.3</v>
      </c>
      <c r="M39" s="5">
        <f t="shared" si="3"/>
        <v>72.449999999999989</v>
      </c>
      <c r="N39" s="5">
        <f t="shared" si="4"/>
        <v>4122.5569231686131</v>
      </c>
      <c r="O39" s="5"/>
    </row>
    <row r="40" spans="10:15" x14ac:dyDescent="0.25">
      <c r="J40" s="2">
        <v>16</v>
      </c>
      <c r="K40" s="1">
        <v>90.7</v>
      </c>
      <c r="L40" s="1">
        <v>74.3</v>
      </c>
      <c r="M40" s="5">
        <f t="shared" si="3"/>
        <v>82.5</v>
      </c>
      <c r="N40" s="5">
        <f t="shared" si="4"/>
        <v>5345.6162496238821</v>
      </c>
      <c r="O40" s="5"/>
    </row>
    <row r="41" spans="10:15" x14ac:dyDescent="0.25">
      <c r="J41" s="2">
        <v>17</v>
      </c>
      <c r="K41" s="1">
        <v>83.1</v>
      </c>
      <c r="L41" s="1">
        <v>65.5</v>
      </c>
      <c r="M41" s="5">
        <f t="shared" si="3"/>
        <v>74.3</v>
      </c>
      <c r="N41" s="5">
        <f t="shared" si="4"/>
        <v>4335.7827070539788</v>
      </c>
      <c r="O41" s="5"/>
    </row>
    <row r="42" spans="10:15" x14ac:dyDescent="0.25">
      <c r="J42" s="2">
        <v>18</v>
      </c>
      <c r="K42" s="1">
        <v>91.2</v>
      </c>
      <c r="L42" s="1">
        <v>46.7</v>
      </c>
      <c r="M42" s="5">
        <f t="shared" si="3"/>
        <v>68.95</v>
      </c>
      <c r="N42" s="5">
        <f t="shared" si="4"/>
        <v>3733.8633721032174</v>
      </c>
      <c r="O42" s="5"/>
    </row>
    <row r="43" spans="10:15" x14ac:dyDescent="0.25">
      <c r="J43" s="2">
        <v>19</v>
      </c>
      <c r="K43" s="1">
        <v>73.7</v>
      </c>
      <c r="L43" s="1">
        <v>73.3</v>
      </c>
      <c r="M43" s="5">
        <f t="shared" si="3"/>
        <v>73.5</v>
      </c>
      <c r="N43" s="5">
        <f t="shared" si="4"/>
        <v>4242.9172282138652</v>
      </c>
      <c r="O43" s="5"/>
    </row>
    <row r="44" spans="10:15" x14ac:dyDescent="0.25">
      <c r="J44" s="2">
        <v>20</v>
      </c>
      <c r="K44" s="1">
        <v>86.1</v>
      </c>
      <c r="L44" s="1">
        <v>65.599999999999994</v>
      </c>
      <c r="M44" s="5">
        <f t="shared" si="3"/>
        <v>75.849999999999994</v>
      </c>
      <c r="N44" s="5">
        <f t="shared" si="4"/>
        <v>4518.5703851168746</v>
      </c>
      <c r="O44" s="5"/>
    </row>
    <row r="45" spans="10:15" x14ac:dyDescent="0.25">
      <c r="J45" s="2">
        <v>21</v>
      </c>
      <c r="K45" s="1">
        <v>67.7</v>
      </c>
      <c r="L45" s="1">
        <v>122.1</v>
      </c>
      <c r="M45" s="5">
        <f t="shared" si="3"/>
        <v>94.9</v>
      </c>
      <c r="N45" s="5">
        <f t="shared" si="4"/>
        <v>7073.3037135390532</v>
      </c>
      <c r="O45" s="5"/>
    </row>
    <row r="46" spans="10:15" x14ac:dyDescent="0.25">
      <c r="J46" s="2">
        <v>22</v>
      </c>
      <c r="K46" s="1">
        <v>74</v>
      </c>
      <c r="L46" s="1">
        <v>94.1</v>
      </c>
      <c r="M46" s="5">
        <f t="shared" si="3"/>
        <v>84.05</v>
      </c>
      <c r="N46" s="5">
        <f t="shared" si="4"/>
        <v>5548.3687490003413</v>
      </c>
      <c r="O46" s="5"/>
    </row>
    <row r="47" spans="10:15" x14ac:dyDescent="0.25">
      <c r="J47" s="2">
        <v>23</v>
      </c>
      <c r="K47" s="1">
        <v>75.599999999999994</v>
      </c>
      <c r="L47" s="1">
        <v>53.4</v>
      </c>
      <c r="M47" s="5">
        <f t="shared" si="3"/>
        <v>64.5</v>
      </c>
      <c r="N47" s="5">
        <f t="shared" si="4"/>
        <v>3267.4527092742342</v>
      </c>
      <c r="O47" s="5"/>
    </row>
    <row r="48" spans="10:15" x14ac:dyDescent="0.25">
      <c r="J48" s="2">
        <v>24</v>
      </c>
      <c r="K48" s="1">
        <v>84.2</v>
      </c>
      <c r="L48" s="1">
        <v>65.3</v>
      </c>
      <c r="M48" s="5">
        <f t="shared" si="3"/>
        <v>74.75</v>
      </c>
      <c r="N48" s="5">
        <f t="shared" si="4"/>
        <v>4388.4613253684547</v>
      </c>
      <c r="O48" s="5"/>
    </row>
    <row r="49" spans="10:15" x14ac:dyDescent="0.25">
      <c r="J49" s="2">
        <v>25</v>
      </c>
      <c r="K49" s="1">
        <v>114.7</v>
      </c>
      <c r="L49" s="1">
        <v>52.3</v>
      </c>
      <c r="M49" s="5">
        <f t="shared" si="3"/>
        <v>83.5</v>
      </c>
      <c r="N49" s="5">
        <f t="shared" si="4"/>
        <v>5475.9923447478586</v>
      </c>
      <c r="O49" s="5"/>
    </row>
    <row r="50" spans="10:15" x14ac:dyDescent="0.25">
      <c r="J50" s="2">
        <v>26</v>
      </c>
      <c r="K50" s="1">
        <v>42.4</v>
      </c>
      <c r="L50" s="1">
        <v>52.7</v>
      </c>
      <c r="M50" s="5">
        <f t="shared" si="3"/>
        <v>47.55</v>
      </c>
      <c r="N50" s="5">
        <f t="shared" si="4"/>
        <v>1775.7872109370387</v>
      </c>
      <c r="O50" s="5"/>
    </row>
    <row r="51" spans="10:15" x14ac:dyDescent="0.25">
      <c r="J51" s="2">
        <v>27</v>
      </c>
      <c r="K51" s="1">
        <v>85.7</v>
      </c>
      <c r="L51" s="1">
        <v>111.8</v>
      </c>
      <c r="M51" s="5">
        <f t="shared" si="3"/>
        <v>98.75</v>
      </c>
      <c r="N51" s="5">
        <f t="shared" si="4"/>
        <v>7658.8592777554295</v>
      </c>
      <c r="O51" s="5"/>
    </row>
    <row r="52" spans="10:15" x14ac:dyDescent="0.25">
      <c r="J52" s="2">
        <v>28</v>
      </c>
      <c r="K52" s="1">
        <v>102</v>
      </c>
      <c r="L52" s="1">
        <v>93.3</v>
      </c>
      <c r="M52" s="5">
        <f t="shared" si="3"/>
        <v>97.65</v>
      </c>
      <c r="N52" s="5">
        <f t="shared" si="4"/>
        <v>7489.1818585350456</v>
      </c>
      <c r="O52" s="5"/>
    </row>
    <row r="53" spans="10:15" x14ac:dyDescent="0.25">
      <c r="J53" s="2">
        <v>29</v>
      </c>
      <c r="K53" s="1">
        <v>90.8</v>
      </c>
      <c r="L53" s="1">
        <v>86.4</v>
      </c>
      <c r="M53" s="5">
        <f t="shared" si="3"/>
        <v>88.6</v>
      </c>
      <c r="N53" s="5">
        <f t="shared" si="4"/>
        <v>6165.3441667434327</v>
      </c>
      <c r="O53" s="5"/>
    </row>
    <row r="54" spans="10:15" x14ac:dyDescent="0.25">
      <c r="J54" s="2">
        <v>30</v>
      </c>
      <c r="K54" s="1">
        <v>85.7</v>
      </c>
      <c r="L54" s="1">
        <v>71.2</v>
      </c>
      <c r="M54" s="5">
        <f t="shared" si="3"/>
        <v>78.45</v>
      </c>
      <c r="N54" s="5">
        <f t="shared" si="4"/>
        <v>4833.6564203086646</v>
      </c>
    </row>
    <row r="55" spans="10:15" x14ac:dyDescent="0.25">
      <c r="J55" s="2">
        <v>31</v>
      </c>
      <c r="K55" s="1">
        <v>115.6</v>
      </c>
      <c r="L55" s="1">
        <v>85.1</v>
      </c>
      <c r="M55" s="5">
        <f t="shared" si="3"/>
        <v>100.35</v>
      </c>
      <c r="N55" s="5">
        <f t="shared" si="4"/>
        <v>7909.0557166873195</v>
      </c>
    </row>
    <row r="56" spans="10:15" x14ac:dyDescent="0.25">
      <c r="J56" s="7"/>
      <c r="M56" s="5">
        <f>AVERAGE(M28:M47)</f>
        <v>79.295000000000002</v>
      </c>
      <c r="N56" s="5">
        <f>AVERAGE(N28:N47)</f>
        <v>5213.1594384155242</v>
      </c>
    </row>
    <row r="57" spans="10:15" x14ac:dyDescent="0.25">
      <c r="M57" s="5">
        <f>AVERAGE(M25:M55,M6:M23)</f>
        <v>69.021428571428544</v>
      </c>
    </row>
  </sheetData>
  <mergeCells count="3">
    <mergeCell ref="K3:L3"/>
    <mergeCell ref="K4:L4"/>
    <mergeCell ref="K5:L5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7D4125-A20A-4058-8A55-2704DAB4CD21}">
  <dimension ref="I1:O96"/>
  <sheetViews>
    <sheetView topLeftCell="A52" zoomScale="120" zoomScaleNormal="120" workbookViewId="0">
      <selection activeCell="N97" sqref="N97"/>
    </sheetView>
  </sheetViews>
  <sheetFormatPr defaultRowHeight="15" x14ac:dyDescent="0.25"/>
  <sheetData>
    <row r="1" spans="9:15" x14ac:dyDescent="0.25">
      <c r="I1" s="4" t="s">
        <v>8</v>
      </c>
      <c r="J1" s="13" t="s">
        <v>8</v>
      </c>
      <c r="K1" t="s">
        <v>9</v>
      </c>
    </row>
    <row r="2" spans="9:15" x14ac:dyDescent="0.25">
      <c r="L2" t="s">
        <v>10</v>
      </c>
      <c r="M2" t="s">
        <v>11</v>
      </c>
      <c r="N2" t="s">
        <v>12</v>
      </c>
      <c r="O2" t="s">
        <v>13</v>
      </c>
    </row>
    <row r="3" spans="9:15" x14ac:dyDescent="0.25">
      <c r="K3" t="s">
        <v>14</v>
      </c>
      <c r="L3" s="16">
        <v>346.1</v>
      </c>
      <c r="M3" s="16"/>
      <c r="N3" s="5"/>
      <c r="O3" s="5">
        <f>PI()*(L3/2)^2</f>
        <v>94079.083936177674</v>
      </c>
    </row>
    <row r="4" spans="9:15" x14ac:dyDescent="0.25">
      <c r="K4" t="s">
        <v>15</v>
      </c>
      <c r="L4" s="16">
        <v>210.3</v>
      </c>
      <c r="M4" s="16"/>
      <c r="N4" s="5"/>
      <c r="O4" s="5">
        <f>PI()*(L4/2)^2</f>
        <v>34735.089860250257</v>
      </c>
    </row>
    <row r="5" spans="9:15" x14ac:dyDescent="0.25">
      <c r="K5" t="s">
        <v>16</v>
      </c>
      <c r="L5" s="16"/>
      <c r="M5" s="16"/>
      <c r="N5" s="5"/>
      <c r="O5" s="5">
        <f>O3-O4</f>
        <v>59343.994075927418</v>
      </c>
    </row>
    <row r="6" spans="9:15" x14ac:dyDescent="0.25">
      <c r="K6" s="3">
        <v>1</v>
      </c>
      <c r="L6">
        <v>97.9</v>
      </c>
      <c r="M6">
        <v>50.4</v>
      </c>
      <c r="N6" s="5">
        <f t="shared" ref="N6:N12" si="0">MEDIAN(L9,M9)</f>
        <v>14.75</v>
      </c>
      <c r="O6" s="5">
        <f t="shared" ref="O6:O41" si="1">PI()*(N6/2)^2</f>
        <v>170.87318792415735</v>
      </c>
    </row>
    <row r="7" spans="9:15" x14ac:dyDescent="0.25">
      <c r="K7" s="3">
        <v>2</v>
      </c>
      <c r="L7">
        <v>69.8</v>
      </c>
      <c r="M7">
        <v>48.2</v>
      </c>
      <c r="N7" s="5">
        <f t="shared" si="0"/>
        <v>22.299999999999997</v>
      </c>
      <c r="O7" s="5">
        <f t="shared" si="1"/>
        <v>390.57065267591696</v>
      </c>
    </row>
    <row r="8" spans="9:15" x14ac:dyDescent="0.25">
      <c r="K8" s="3">
        <v>3</v>
      </c>
      <c r="L8">
        <v>32.6</v>
      </c>
      <c r="M8">
        <v>23.4</v>
      </c>
      <c r="N8" s="5">
        <f t="shared" si="0"/>
        <v>35.25</v>
      </c>
      <c r="O8" s="5">
        <f t="shared" si="1"/>
        <v>975.90630540654183</v>
      </c>
    </row>
    <row r="9" spans="9:15" x14ac:dyDescent="0.25">
      <c r="K9" s="3">
        <v>4</v>
      </c>
      <c r="L9" s="1">
        <v>17.899999999999999</v>
      </c>
      <c r="M9" s="1">
        <v>11.6</v>
      </c>
      <c r="N9" s="5">
        <f t="shared" si="0"/>
        <v>20.950000000000003</v>
      </c>
      <c r="O9" s="5">
        <f t="shared" si="1"/>
        <v>344.71321741054868</v>
      </c>
    </row>
    <row r="10" spans="9:15" x14ac:dyDescent="0.25">
      <c r="K10" s="3">
        <v>5</v>
      </c>
      <c r="L10" s="1">
        <v>11.3</v>
      </c>
      <c r="M10" s="1">
        <v>33.299999999999997</v>
      </c>
      <c r="N10" s="5">
        <f t="shared" si="0"/>
        <v>34.549999999999997</v>
      </c>
      <c r="O10" s="5">
        <f t="shared" si="1"/>
        <v>937.53175114294243</v>
      </c>
    </row>
    <row r="11" spans="9:15" x14ac:dyDescent="0.25">
      <c r="K11" s="3">
        <v>6</v>
      </c>
      <c r="L11" s="1">
        <v>42.9</v>
      </c>
      <c r="M11" s="1">
        <v>27.6</v>
      </c>
      <c r="N11" s="5">
        <f t="shared" si="0"/>
        <v>33.35</v>
      </c>
      <c r="O11" s="5">
        <f t="shared" si="1"/>
        <v>873.53750878931851</v>
      </c>
    </row>
    <row r="12" spans="9:15" x14ac:dyDescent="0.25">
      <c r="K12" s="3">
        <v>7</v>
      </c>
      <c r="L12" s="1">
        <v>10.9</v>
      </c>
      <c r="M12" s="1">
        <v>31</v>
      </c>
      <c r="N12" s="5">
        <f t="shared" si="0"/>
        <v>38.650000000000006</v>
      </c>
      <c r="O12" s="5">
        <f t="shared" si="1"/>
        <v>1173.245447941785</v>
      </c>
    </row>
    <row r="13" spans="9:15" x14ac:dyDescent="0.25">
      <c r="K13" s="3">
        <v>8</v>
      </c>
      <c r="L13" s="1">
        <v>43.1</v>
      </c>
      <c r="M13" s="1">
        <v>26</v>
      </c>
      <c r="N13" s="5">
        <f t="shared" ref="N13:N41" si="2">MEDIAN(L13,M13)</f>
        <v>34.549999999999997</v>
      </c>
      <c r="O13" s="5">
        <f t="shared" si="1"/>
        <v>937.53175114294243</v>
      </c>
    </row>
    <row r="14" spans="9:15" x14ac:dyDescent="0.25">
      <c r="K14" s="3">
        <v>9</v>
      </c>
      <c r="L14" s="1">
        <v>43.2</v>
      </c>
      <c r="M14" s="1">
        <v>23.5</v>
      </c>
      <c r="N14" s="5">
        <f t="shared" si="2"/>
        <v>33.35</v>
      </c>
      <c r="O14" s="5">
        <f t="shared" si="1"/>
        <v>873.53750878931851</v>
      </c>
    </row>
    <row r="15" spans="9:15" x14ac:dyDescent="0.25">
      <c r="K15" s="3">
        <v>10</v>
      </c>
      <c r="L15" s="1">
        <v>44.7</v>
      </c>
      <c r="M15" s="1">
        <v>32.6</v>
      </c>
      <c r="N15" s="5">
        <f t="shared" si="2"/>
        <v>38.650000000000006</v>
      </c>
      <c r="O15" s="5">
        <f t="shared" si="1"/>
        <v>1173.245447941785</v>
      </c>
    </row>
    <row r="16" spans="9:15" x14ac:dyDescent="0.25">
      <c r="K16" s="3">
        <v>11</v>
      </c>
      <c r="L16" s="1">
        <v>45.4</v>
      </c>
      <c r="M16" s="1">
        <v>20.7</v>
      </c>
      <c r="N16" s="5">
        <f t="shared" si="2"/>
        <v>33.049999999999997</v>
      </c>
      <c r="O16" s="5">
        <f t="shared" si="1"/>
        <v>857.89237737444103</v>
      </c>
    </row>
    <row r="17" spans="11:15" x14ac:dyDescent="0.25">
      <c r="K17" s="3">
        <v>12</v>
      </c>
      <c r="L17" s="1">
        <v>39.799999999999997</v>
      </c>
      <c r="M17" s="1">
        <v>34.9</v>
      </c>
      <c r="N17" s="5">
        <f t="shared" si="2"/>
        <v>37.349999999999994</v>
      </c>
      <c r="O17" s="5">
        <f t="shared" si="1"/>
        <v>1095.6481093981165</v>
      </c>
    </row>
    <row r="18" spans="11:15" x14ac:dyDescent="0.25">
      <c r="K18" s="3">
        <v>13</v>
      </c>
      <c r="L18" s="1">
        <v>21.5</v>
      </c>
      <c r="M18" s="1">
        <v>21.5</v>
      </c>
      <c r="N18" s="5">
        <f t="shared" si="2"/>
        <v>21.5</v>
      </c>
      <c r="O18" s="5">
        <f t="shared" si="1"/>
        <v>363.05030103047045</v>
      </c>
    </row>
    <row r="19" spans="11:15" x14ac:dyDescent="0.25">
      <c r="K19" s="3">
        <v>14</v>
      </c>
      <c r="L19" s="1">
        <v>15.3</v>
      </c>
      <c r="M19" s="1">
        <v>16.399999999999999</v>
      </c>
      <c r="N19" s="5">
        <f t="shared" si="2"/>
        <v>15.85</v>
      </c>
      <c r="O19" s="5">
        <f t="shared" si="1"/>
        <v>197.30969010411545</v>
      </c>
    </row>
    <row r="20" spans="11:15" x14ac:dyDescent="0.25">
      <c r="K20" s="3">
        <v>15</v>
      </c>
      <c r="L20" s="1">
        <v>34.5</v>
      </c>
      <c r="M20" s="1">
        <v>37</v>
      </c>
      <c r="N20" s="5">
        <f t="shared" si="2"/>
        <v>35.75</v>
      </c>
      <c r="O20" s="5">
        <f t="shared" si="1"/>
        <v>1003.7879402071512</v>
      </c>
    </row>
    <row r="21" spans="11:15" x14ac:dyDescent="0.25">
      <c r="K21" s="3">
        <v>16</v>
      </c>
      <c r="L21" s="1">
        <v>45.4</v>
      </c>
      <c r="M21" s="1">
        <v>22.3</v>
      </c>
      <c r="N21" s="5">
        <f t="shared" si="2"/>
        <v>33.85</v>
      </c>
      <c r="O21" s="5">
        <f t="shared" si="1"/>
        <v>899.92688707947264</v>
      </c>
    </row>
    <row r="22" spans="11:15" x14ac:dyDescent="0.25">
      <c r="K22" s="3">
        <v>17</v>
      </c>
      <c r="L22" s="1">
        <v>28.4</v>
      </c>
      <c r="M22" s="1">
        <v>20.3</v>
      </c>
      <c r="N22" s="5">
        <f t="shared" si="2"/>
        <v>24.35</v>
      </c>
      <c r="O22" s="5">
        <f t="shared" si="1"/>
        <v>465.68024253702356</v>
      </c>
    </row>
    <row r="23" spans="11:15" x14ac:dyDescent="0.25">
      <c r="K23" s="3">
        <v>18</v>
      </c>
      <c r="L23" s="1">
        <v>48.3</v>
      </c>
      <c r="M23" s="1">
        <v>19.5</v>
      </c>
      <c r="N23" s="5">
        <f t="shared" si="2"/>
        <v>33.9</v>
      </c>
      <c r="O23" s="5">
        <f t="shared" si="1"/>
        <v>902.58742335798138</v>
      </c>
    </row>
    <row r="24" spans="11:15" x14ac:dyDescent="0.25">
      <c r="K24" s="3">
        <v>19</v>
      </c>
      <c r="L24" s="1">
        <v>36.6</v>
      </c>
      <c r="M24" s="1">
        <v>44.6</v>
      </c>
      <c r="N24" s="5">
        <f t="shared" si="2"/>
        <v>40.6</v>
      </c>
      <c r="O24" s="5">
        <f t="shared" si="1"/>
        <v>1294.6189166178181</v>
      </c>
    </row>
    <row r="25" spans="11:15" x14ac:dyDescent="0.25">
      <c r="K25" s="3">
        <v>20</v>
      </c>
      <c r="L25" s="1">
        <v>32.6</v>
      </c>
      <c r="M25" s="1">
        <v>28.7</v>
      </c>
      <c r="N25" s="5">
        <f t="shared" si="2"/>
        <v>30.65</v>
      </c>
      <c r="O25" s="5">
        <f t="shared" si="1"/>
        <v>737.82070615423925</v>
      </c>
    </row>
    <row r="26" spans="11:15" x14ac:dyDescent="0.25">
      <c r="K26" s="3">
        <v>21</v>
      </c>
      <c r="L26" s="1">
        <v>103</v>
      </c>
      <c r="M26" s="1">
        <v>27.7</v>
      </c>
      <c r="N26" s="5">
        <f t="shared" si="2"/>
        <v>65.349999999999994</v>
      </c>
      <c r="O26" s="5">
        <f t="shared" si="1"/>
        <v>3354.1390680638187</v>
      </c>
    </row>
    <row r="27" spans="11:15" x14ac:dyDescent="0.25">
      <c r="K27" s="3">
        <v>22</v>
      </c>
      <c r="L27" s="1">
        <v>23.5</v>
      </c>
      <c r="M27" s="1">
        <v>56</v>
      </c>
      <c r="N27" s="5">
        <f t="shared" si="2"/>
        <v>39.75</v>
      </c>
      <c r="O27" s="5">
        <f t="shared" si="1"/>
        <v>1240.9781855531805</v>
      </c>
    </row>
    <row r="28" spans="11:15" x14ac:dyDescent="0.25">
      <c r="K28" s="3">
        <v>23</v>
      </c>
      <c r="L28" s="1">
        <v>86.3</v>
      </c>
      <c r="M28" s="1">
        <v>34.200000000000003</v>
      </c>
      <c r="N28" s="5">
        <f t="shared" si="2"/>
        <v>60.25</v>
      </c>
      <c r="O28" s="5">
        <f t="shared" si="1"/>
        <v>2851.0444205179497</v>
      </c>
    </row>
    <row r="29" spans="11:15" x14ac:dyDescent="0.25">
      <c r="K29" s="3">
        <v>24</v>
      </c>
      <c r="L29" s="1">
        <v>65.7</v>
      </c>
      <c r="M29" s="1">
        <v>55.8</v>
      </c>
      <c r="N29" s="5">
        <f t="shared" si="2"/>
        <v>60.75</v>
      </c>
      <c r="O29" s="5">
        <f t="shared" si="1"/>
        <v>2898.5610094034951</v>
      </c>
    </row>
    <row r="30" spans="11:15" x14ac:dyDescent="0.25">
      <c r="K30" s="3">
        <v>25</v>
      </c>
      <c r="L30" s="1">
        <v>52.9</v>
      </c>
      <c r="M30" s="1">
        <v>47.2</v>
      </c>
      <c r="N30" s="5">
        <f t="shared" si="2"/>
        <v>50.05</v>
      </c>
      <c r="O30" s="5">
        <f t="shared" si="1"/>
        <v>1967.424362806016</v>
      </c>
    </row>
    <row r="31" spans="11:15" x14ac:dyDescent="0.25">
      <c r="K31" s="3">
        <v>26</v>
      </c>
      <c r="L31" s="1">
        <v>117.8</v>
      </c>
      <c r="M31" s="1">
        <v>85.5</v>
      </c>
      <c r="N31" s="5">
        <f t="shared" si="2"/>
        <v>101.65</v>
      </c>
      <c r="O31" s="5">
        <f t="shared" si="1"/>
        <v>8115.3012743954914</v>
      </c>
    </row>
    <row r="32" spans="11:15" x14ac:dyDescent="0.25">
      <c r="K32" s="3">
        <v>27</v>
      </c>
      <c r="L32" s="1">
        <v>101.1</v>
      </c>
      <c r="M32" s="1">
        <v>52.7</v>
      </c>
      <c r="N32" s="5">
        <f t="shared" si="2"/>
        <v>76.900000000000006</v>
      </c>
      <c r="O32" s="5">
        <f t="shared" si="1"/>
        <v>4644.538433048785</v>
      </c>
    </row>
    <row r="33" spans="11:15" x14ac:dyDescent="0.25">
      <c r="K33" s="3">
        <v>28</v>
      </c>
      <c r="L33" s="1">
        <v>43.7</v>
      </c>
      <c r="M33" s="1">
        <v>31.2</v>
      </c>
      <c r="N33" s="5">
        <f t="shared" si="2"/>
        <v>37.450000000000003</v>
      </c>
      <c r="O33" s="5">
        <f t="shared" si="1"/>
        <v>1101.5228876603298</v>
      </c>
    </row>
    <row r="34" spans="11:15" x14ac:dyDescent="0.25">
      <c r="K34" s="3">
        <v>29</v>
      </c>
      <c r="L34" s="1">
        <v>66.3</v>
      </c>
      <c r="M34" s="1">
        <v>35.799999999999997</v>
      </c>
      <c r="N34" s="5">
        <f t="shared" si="2"/>
        <v>51.05</v>
      </c>
      <c r="O34" s="5">
        <f t="shared" si="1"/>
        <v>2046.828117125498</v>
      </c>
    </row>
    <row r="35" spans="11:15" x14ac:dyDescent="0.25">
      <c r="K35" s="3">
        <v>30</v>
      </c>
      <c r="L35" s="1">
        <v>56.8</v>
      </c>
      <c r="M35" s="1">
        <v>51.1</v>
      </c>
      <c r="N35" s="5">
        <f t="shared" si="2"/>
        <v>53.95</v>
      </c>
      <c r="O35" s="5">
        <f t="shared" si="1"/>
        <v>2285.9818578800218</v>
      </c>
    </row>
    <row r="36" spans="11:15" x14ac:dyDescent="0.25">
      <c r="K36" s="3">
        <v>31</v>
      </c>
      <c r="L36" s="1">
        <v>108.8</v>
      </c>
      <c r="M36" s="1">
        <v>50.7</v>
      </c>
      <c r="N36" s="5">
        <f t="shared" si="2"/>
        <v>79.75</v>
      </c>
      <c r="O36" s="5">
        <f t="shared" si="1"/>
        <v>4995.181406592983</v>
      </c>
    </row>
    <row r="37" spans="11:15" x14ac:dyDescent="0.25">
      <c r="K37" s="3">
        <v>32</v>
      </c>
      <c r="L37" s="1">
        <v>31.1</v>
      </c>
      <c r="M37" s="1">
        <v>22.1</v>
      </c>
      <c r="N37" s="5">
        <f t="shared" si="2"/>
        <v>26.6</v>
      </c>
      <c r="O37" s="5">
        <f t="shared" si="1"/>
        <v>555.71632449349852</v>
      </c>
    </row>
    <row r="38" spans="11:15" x14ac:dyDescent="0.25">
      <c r="K38" s="3">
        <v>33</v>
      </c>
      <c r="L38" s="1">
        <v>58</v>
      </c>
      <c r="M38" s="1">
        <v>34.5</v>
      </c>
      <c r="N38" s="5">
        <f t="shared" si="2"/>
        <v>46.25</v>
      </c>
      <c r="O38" s="5">
        <f t="shared" si="1"/>
        <v>1680.0157588923541</v>
      </c>
    </row>
    <row r="39" spans="11:15" x14ac:dyDescent="0.25">
      <c r="K39" s="3">
        <v>34</v>
      </c>
      <c r="L39" s="1">
        <v>53.8</v>
      </c>
      <c r="M39" s="1">
        <v>37</v>
      </c>
      <c r="N39" s="5">
        <f t="shared" si="2"/>
        <v>45.4</v>
      </c>
      <c r="O39" s="5">
        <f t="shared" si="1"/>
        <v>1618.8312784682844</v>
      </c>
    </row>
    <row r="40" spans="11:15" x14ac:dyDescent="0.25">
      <c r="K40" s="3">
        <v>35</v>
      </c>
      <c r="L40" s="1">
        <v>50.1</v>
      </c>
      <c r="M40" s="1">
        <v>24.3</v>
      </c>
      <c r="N40" s="5">
        <f t="shared" si="2"/>
        <v>37.200000000000003</v>
      </c>
      <c r="O40" s="5">
        <f t="shared" si="1"/>
        <v>1086.8653944359248</v>
      </c>
    </row>
    <row r="41" spans="11:15" x14ac:dyDescent="0.25">
      <c r="K41" s="3">
        <v>36</v>
      </c>
      <c r="L41" s="1">
        <v>51.3</v>
      </c>
      <c r="M41" s="1">
        <v>22.3</v>
      </c>
      <c r="N41" s="5">
        <f t="shared" si="2"/>
        <v>36.799999999999997</v>
      </c>
      <c r="O41" s="5">
        <f t="shared" si="1"/>
        <v>1063.6176087993601</v>
      </c>
    </row>
    <row r="42" spans="11:15" x14ac:dyDescent="0.25">
      <c r="K42" s="6"/>
      <c r="L42" s="1"/>
      <c r="M42" s="1"/>
      <c r="N42" s="5"/>
      <c r="O42" s="5"/>
    </row>
    <row r="43" spans="11:15" x14ac:dyDescent="0.25">
      <c r="K43" s="2">
        <v>1</v>
      </c>
      <c r="L43" s="1">
        <v>75.2</v>
      </c>
      <c r="M43" s="1">
        <v>64.400000000000006</v>
      </c>
      <c r="N43" s="5">
        <f t="shared" ref="N43:N74" si="3">MEDIAN(L43,M43)</f>
        <v>69.800000000000011</v>
      </c>
      <c r="O43" s="5">
        <f t="shared" ref="O43:O74" si="4">PI()*(N43/2)^2</f>
        <v>3826.4912679989052</v>
      </c>
    </row>
    <row r="44" spans="11:15" x14ac:dyDescent="0.25">
      <c r="K44" s="2">
        <v>2</v>
      </c>
      <c r="L44" s="1">
        <v>75.7</v>
      </c>
      <c r="M44" s="1">
        <v>64.099999999999994</v>
      </c>
      <c r="N44" s="5">
        <f t="shared" si="3"/>
        <v>69.900000000000006</v>
      </c>
      <c r="O44" s="5">
        <f t="shared" si="4"/>
        <v>3837.463280341567</v>
      </c>
    </row>
    <row r="45" spans="11:15" x14ac:dyDescent="0.25">
      <c r="K45" s="2">
        <v>3</v>
      </c>
      <c r="L45" s="1">
        <v>144.69999999999999</v>
      </c>
      <c r="M45" s="1">
        <v>98.5</v>
      </c>
      <c r="N45" s="5">
        <f t="shared" si="3"/>
        <v>121.6</v>
      </c>
      <c r="O45" s="5">
        <f t="shared" si="4"/>
        <v>11613.337066966173</v>
      </c>
    </row>
    <row r="46" spans="11:15" x14ac:dyDescent="0.25">
      <c r="K46" s="2">
        <v>4</v>
      </c>
      <c r="L46" s="1">
        <v>79.5</v>
      </c>
      <c r="M46" s="1">
        <v>58.1</v>
      </c>
      <c r="N46" s="5">
        <f t="shared" si="3"/>
        <v>68.8</v>
      </c>
      <c r="O46" s="5">
        <f t="shared" si="4"/>
        <v>3717.6350825520171</v>
      </c>
    </row>
    <row r="47" spans="11:15" x14ac:dyDescent="0.25">
      <c r="K47" s="2">
        <v>5</v>
      </c>
      <c r="L47" s="1">
        <v>74</v>
      </c>
      <c r="M47" s="1">
        <v>33.5</v>
      </c>
      <c r="N47" s="5">
        <f t="shared" si="3"/>
        <v>53.75</v>
      </c>
      <c r="O47" s="5">
        <f t="shared" si="4"/>
        <v>2269.0643814404402</v>
      </c>
    </row>
    <row r="48" spans="11:15" x14ac:dyDescent="0.25">
      <c r="K48" s="2">
        <v>6</v>
      </c>
      <c r="L48" s="1">
        <v>42.9</v>
      </c>
      <c r="M48" s="1">
        <v>42.5</v>
      </c>
      <c r="N48" s="5">
        <f t="shared" si="3"/>
        <v>42.7</v>
      </c>
      <c r="O48" s="5">
        <f t="shared" si="4"/>
        <v>1432.0086173409336</v>
      </c>
    </row>
    <row r="49" spans="11:15" x14ac:dyDescent="0.25">
      <c r="K49" s="2">
        <v>7</v>
      </c>
      <c r="L49" s="1">
        <v>139.1</v>
      </c>
      <c r="M49" s="1">
        <v>112.3</v>
      </c>
      <c r="N49" s="5">
        <f t="shared" si="3"/>
        <v>125.69999999999999</v>
      </c>
      <c r="O49" s="5">
        <f t="shared" si="4"/>
        <v>12409.675826779747</v>
      </c>
    </row>
    <row r="50" spans="11:15" x14ac:dyDescent="0.25">
      <c r="K50" s="2">
        <v>8</v>
      </c>
      <c r="L50" s="1">
        <v>115.7</v>
      </c>
      <c r="M50" s="1">
        <v>66.5</v>
      </c>
      <c r="N50" s="5">
        <f t="shared" si="3"/>
        <v>91.1</v>
      </c>
      <c r="O50" s="5">
        <f t="shared" si="4"/>
        <v>6518.1842916497362</v>
      </c>
    </row>
    <row r="51" spans="11:15" x14ac:dyDescent="0.25">
      <c r="K51" s="2">
        <v>9</v>
      </c>
      <c r="L51" s="1">
        <v>120.3</v>
      </c>
      <c r="M51" s="1">
        <v>84.4</v>
      </c>
      <c r="N51" s="5">
        <f t="shared" si="3"/>
        <v>102.35</v>
      </c>
      <c r="O51" s="5">
        <f t="shared" si="4"/>
        <v>8227.4561321286455</v>
      </c>
    </row>
    <row r="52" spans="11:15" x14ac:dyDescent="0.25">
      <c r="K52" s="2">
        <v>10</v>
      </c>
      <c r="L52" s="1">
        <v>98.3</v>
      </c>
      <c r="M52" s="1">
        <v>71.5</v>
      </c>
      <c r="N52" s="5">
        <f t="shared" si="3"/>
        <v>84.9</v>
      </c>
      <c r="O52" s="5">
        <f t="shared" si="4"/>
        <v>5661.1578157504418</v>
      </c>
    </row>
    <row r="53" spans="11:15" x14ac:dyDescent="0.25">
      <c r="K53" s="2">
        <v>11</v>
      </c>
      <c r="L53" s="1">
        <v>76.900000000000006</v>
      </c>
      <c r="M53" s="1">
        <v>58</v>
      </c>
      <c r="N53" s="5">
        <f t="shared" si="3"/>
        <v>67.45</v>
      </c>
      <c r="O53" s="5">
        <f t="shared" si="4"/>
        <v>3573.1709078720996</v>
      </c>
    </row>
    <row r="54" spans="11:15" x14ac:dyDescent="0.25">
      <c r="K54" s="2">
        <v>12</v>
      </c>
      <c r="L54" s="1">
        <v>49.3</v>
      </c>
      <c r="M54" s="1">
        <v>52.8</v>
      </c>
      <c r="N54" s="5">
        <f t="shared" si="3"/>
        <v>51.05</v>
      </c>
      <c r="O54" s="5">
        <f t="shared" si="4"/>
        <v>2046.828117125498</v>
      </c>
    </row>
    <row r="55" spans="11:15" x14ac:dyDescent="0.25">
      <c r="K55" s="2">
        <v>13</v>
      </c>
      <c r="L55" s="1">
        <v>76.400000000000006</v>
      </c>
      <c r="M55" s="1">
        <v>76.900000000000006</v>
      </c>
      <c r="N55" s="5">
        <f t="shared" si="3"/>
        <v>76.650000000000006</v>
      </c>
      <c r="O55" s="5">
        <f t="shared" si="4"/>
        <v>4614.3889610513652</v>
      </c>
    </row>
    <row r="56" spans="11:15" x14ac:dyDescent="0.25">
      <c r="K56" s="2">
        <v>14</v>
      </c>
      <c r="L56" s="1">
        <v>49.8</v>
      </c>
      <c r="M56" s="1">
        <v>92.9</v>
      </c>
      <c r="N56" s="5">
        <f t="shared" si="3"/>
        <v>71.349999999999994</v>
      </c>
      <c r="O56" s="5">
        <f t="shared" si="4"/>
        <v>3998.3226416824054</v>
      </c>
    </row>
    <row r="57" spans="11:15" x14ac:dyDescent="0.25">
      <c r="K57" s="2">
        <v>15</v>
      </c>
      <c r="L57" s="1">
        <v>47.3</v>
      </c>
      <c r="M57" s="1">
        <v>93.8</v>
      </c>
      <c r="N57" s="5">
        <f t="shared" si="3"/>
        <v>70.55</v>
      </c>
      <c r="O57" s="5">
        <f t="shared" si="4"/>
        <v>3909.1642421735278</v>
      </c>
    </row>
    <row r="58" spans="11:15" x14ac:dyDescent="0.25">
      <c r="K58" s="2">
        <v>16</v>
      </c>
      <c r="L58" s="1">
        <v>70.3</v>
      </c>
      <c r="M58" s="1">
        <v>69.7</v>
      </c>
      <c r="N58" s="5">
        <f t="shared" si="3"/>
        <v>70</v>
      </c>
      <c r="O58" s="5">
        <f t="shared" si="4"/>
        <v>3848.4510006474966</v>
      </c>
    </row>
    <row r="59" spans="11:15" x14ac:dyDescent="0.25">
      <c r="K59" s="2">
        <v>17</v>
      </c>
      <c r="L59" s="1">
        <v>77</v>
      </c>
      <c r="M59" s="1">
        <v>106.2</v>
      </c>
      <c r="N59" s="5">
        <f t="shared" si="3"/>
        <v>91.6</v>
      </c>
      <c r="O59" s="5">
        <f t="shared" si="4"/>
        <v>6589.9304138760936</v>
      </c>
    </row>
    <row r="60" spans="11:15" x14ac:dyDescent="0.25">
      <c r="K60" s="2">
        <v>18</v>
      </c>
      <c r="L60" s="1">
        <v>88.4</v>
      </c>
      <c r="M60" s="1">
        <v>68.7</v>
      </c>
      <c r="N60" s="5">
        <f t="shared" si="3"/>
        <v>78.550000000000011</v>
      </c>
      <c r="O60" s="5">
        <f t="shared" si="4"/>
        <v>4845.9871714740057</v>
      </c>
    </row>
    <row r="61" spans="11:15" x14ac:dyDescent="0.25">
      <c r="K61" s="2">
        <v>19</v>
      </c>
      <c r="L61" s="1">
        <v>62.8</v>
      </c>
      <c r="M61" s="1">
        <v>59.6</v>
      </c>
      <c r="N61" s="5">
        <f t="shared" si="3"/>
        <v>61.2</v>
      </c>
      <c r="O61" s="5">
        <f t="shared" si="4"/>
        <v>2941.6616971153389</v>
      </c>
    </row>
    <row r="62" spans="11:15" x14ac:dyDescent="0.25">
      <c r="K62" s="2">
        <v>20</v>
      </c>
      <c r="L62" s="1">
        <v>71.3</v>
      </c>
      <c r="M62" s="1">
        <v>74.7</v>
      </c>
      <c r="N62" s="5">
        <f t="shared" si="3"/>
        <v>73</v>
      </c>
      <c r="O62" s="5">
        <f t="shared" si="4"/>
        <v>4185.3868127450023</v>
      </c>
    </row>
    <row r="63" spans="11:15" x14ac:dyDescent="0.25">
      <c r="K63" s="2">
        <v>21</v>
      </c>
      <c r="L63" s="1">
        <v>100.9</v>
      </c>
      <c r="M63" s="1">
        <v>86.1</v>
      </c>
      <c r="N63" s="5">
        <f t="shared" si="3"/>
        <v>93.5</v>
      </c>
      <c r="O63" s="5">
        <f t="shared" si="4"/>
        <v>6866.1470939613419</v>
      </c>
    </row>
    <row r="64" spans="11:15" x14ac:dyDescent="0.25">
      <c r="K64" s="2">
        <v>22</v>
      </c>
      <c r="L64" s="1">
        <v>51.1</v>
      </c>
      <c r="M64" s="1">
        <v>71.400000000000006</v>
      </c>
      <c r="N64" s="5">
        <f t="shared" si="3"/>
        <v>61.25</v>
      </c>
      <c r="O64" s="5">
        <f t="shared" si="4"/>
        <v>2946.4702973707394</v>
      </c>
    </row>
    <row r="65" spans="11:15" x14ac:dyDescent="0.25">
      <c r="K65" s="2">
        <v>23</v>
      </c>
      <c r="L65" s="1">
        <v>14.6</v>
      </c>
      <c r="M65" s="1">
        <v>67.7</v>
      </c>
      <c r="N65" s="5">
        <f t="shared" si="3"/>
        <v>41.15</v>
      </c>
      <c r="O65" s="5">
        <f t="shared" si="4"/>
        <v>1329.9323815395755</v>
      </c>
    </row>
    <row r="66" spans="11:15" x14ac:dyDescent="0.25">
      <c r="K66" s="2">
        <v>24</v>
      </c>
      <c r="L66" s="1">
        <v>118.4</v>
      </c>
      <c r="M66" s="1">
        <v>28.3</v>
      </c>
      <c r="N66" s="5">
        <f t="shared" si="3"/>
        <v>73.350000000000009</v>
      </c>
      <c r="O66" s="5">
        <f t="shared" si="4"/>
        <v>4225.6168701696288</v>
      </c>
    </row>
    <row r="67" spans="11:15" x14ac:dyDescent="0.25">
      <c r="K67" s="2">
        <v>25</v>
      </c>
      <c r="L67" s="1">
        <v>143.19999999999999</v>
      </c>
      <c r="M67" s="1">
        <v>72.599999999999994</v>
      </c>
      <c r="N67" s="5">
        <f t="shared" si="3"/>
        <v>107.89999999999999</v>
      </c>
      <c r="O67" s="5">
        <f t="shared" si="4"/>
        <v>9143.9274315200837</v>
      </c>
    </row>
    <row r="68" spans="11:15" x14ac:dyDescent="0.25">
      <c r="K68" s="2">
        <v>26</v>
      </c>
      <c r="L68" s="1">
        <v>44.9</v>
      </c>
      <c r="M68" s="1">
        <v>67</v>
      </c>
      <c r="N68" s="5">
        <f t="shared" si="3"/>
        <v>55.95</v>
      </c>
      <c r="O68" s="5">
        <f t="shared" si="4"/>
        <v>2458.6123741947808</v>
      </c>
    </row>
    <row r="69" spans="11:15" x14ac:dyDescent="0.25">
      <c r="K69" s="2">
        <v>27</v>
      </c>
      <c r="L69" s="1">
        <v>88.6</v>
      </c>
      <c r="M69" s="1">
        <v>36.9</v>
      </c>
      <c r="N69" s="5">
        <f t="shared" si="3"/>
        <v>62.75</v>
      </c>
      <c r="O69" s="5">
        <f t="shared" si="4"/>
        <v>3092.5543557626647</v>
      </c>
    </row>
    <row r="70" spans="11:15" x14ac:dyDescent="0.25">
      <c r="K70" s="2">
        <v>28</v>
      </c>
      <c r="L70" s="1">
        <v>83.2</v>
      </c>
      <c r="M70" s="1">
        <v>28.7</v>
      </c>
      <c r="N70" s="5">
        <f t="shared" si="3"/>
        <v>55.95</v>
      </c>
      <c r="O70" s="5">
        <f t="shared" si="4"/>
        <v>2458.6123741947808</v>
      </c>
    </row>
    <row r="71" spans="11:15" x14ac:dyDescent="0.25">
      <c r="K71" s="2">
        <v>29</v>
      </c>
      <c r="L71" s="1">
        <v>37</v>
      </c>
      <c r="M71" s="1">
        <v>50.5</v>
      </c>
      <c r="N71" s="5">
        <f t="shared" si="3"/>
        <v>43.75</v>
      </c>
      <c r="O71" s="5">
        <f t="shared" si="4"/>
        <v>1503.3011721279283</v>
      </c>
    </row>
    <row r="72" spans="11:15" x14ac:dyDescent="0.25">
      <c r="K72" s="2">
        <v>30</v>
      </c>
      <c r="L72" s="1">
        <v>67.5</v>
      </c>
      <c r="M72" s="1">
        <v>31.9</v>
      </c>
      <c r="N72" s="5">
        <f t="shared" si="3"/>
        <v>49.7</v>
      </c>
      <c r="O72" s="5">
        <f t="shared" si="4"/>
        <v>1940.004149426403</v>
      </c>
    </row>
    <row r="73" spans="11:15" x14ac:dyDescent="0.25">
      <c r="K73" s="2">
        <v>31</v>
      </c>
      <c r="L73" s="1">
        <v>137.4</v>
      </c>
      <c r="M73" s="1">
        <v>35.9</v>
      </c>
      <c r="N73" s="5">
        <f t="shared" si="3"/>
        <v>86.65</v>
      </c>
      <c r="O73" s="5">
        <f t="shared" si="4"/>
        <v>5896.9441618793981</v>
      </c>
    </row>
    <row r="74" spans="11:15" x14ac:dyDescent="0.25">
      <c r="K74" s="2">
        <v>32</v>
      </c>
      <c r="L74" s="1">
        <v>105.7</v>
      </c>
      <c r="M74" s="1">
        <v>44.7</v>
      </c>
      <c r="N74" s="5">
        <f t="shared" si="3"/>
        <v>75.2</v>
      </c>
      <c r="O74" s="5">
        <f t="shared" si="4"/>
        <v>4441.4580299391064</v>
      </c>
    </row>
    <row r="75" spans="11:15" x14ac:dyDescent="0.25">
      <c r="K75" s="2">
        <v>33</v>
      </c>
      <c r="L75" s="1">
        <v>86.7</v>
      </c>
      <c r="M75" s="1">
        <v>75.7</v>
      </c>
      <c r="N75" s="5">
        <f t="shared" ref="N75:N93" si="5">MEDIAN(L75,M75)</f>
        <v>81.2</v>
      </c>
      <c r="O75" s="5">
        <f t="shared" ref="O75:O93" si="6">PI()*(N75/2)^2</f>
        <v>5178.4756664712722</v>
      </c>
    </row>
    <row r="76" spans="11:15" x14ac:dyDescent="0.25">
      <c r="K76" s="2">
        <v>34</v>
      </c>
      <c r="L76" s="1">
        <v>48.7</v>
      </c>
      <c r="M76" s="1">
        <v>39.700000000000003</v>
      </c>
      <c r="N76" s="5">
        <f t="shared" si="5"/>
        <v>44.2</v>
      </c>
      <c r="O76" s="5">
        <f t="shared" si="6"/>
        <v>1534.3852679397912</v>
      </c>
    </row>
    <row r="77" spans="11:15" x14ac:dyDescent="0.25">
      <c r="K77" s="2">
        <v>35</v>
      </c>
      <c r="L77" s="1">
        <v>64.2</v>
      </c>
      <c r="M77" s="1">
        <v>40.5</v>
      </c>
      <c r="N77" s="5">
        <f t="shared" si="5"/>
        <v>52.35</v>
      </c>
      <c r="O77" s="5">
        <f t="shared" si="6"/>
        <v>2152.4013382493836</v>
      </c>
    </row>
    <row r="78" spans="11:15" x14ac:dyDescent="0.25">
      <c r="K78" s="2">
        <v>36</v>
      </c>
      <c r="L78" s="1">
        <v>58.8</v>
      </c>
      <c r="M78" s="1">
        <v>32.4</v>
      </c>
      <c r="N78" s="5">
        <f t="shared" si="5"/>
        <v>45.599999999999994</v>
      </c>
      <c r="O78" s="5">
        <f t="shared" si="6"/>
        <v>1633.1255250421177</v>
      </c>
    </row>
    <row r="79" spans="11:15" x14ac:dyDescent="0.25">
      <c r="K79" s="2">
        <v>37</v>
      </c>
      <c r="L79" s="1">
        <v>85.1</v>
      </c>
      <c r="M79" s="1">
        <v>30.9</v>
      </c>
      <c r="N79" s="5">
        <f t="shared" si="5"/>
        <v>58</v>
      </c>
      <c r="O79" s="5">
        <f t="shared" si="6"/>
        <v>2642.079421669016</v>
      </c>
    </row>
    <row r="80" spans="11:15" x14ac:dyDescent="0.25">
      <c r="K80" s="2">
        <v>38</v>
      </c>
      <c r="L80" s="1">
        <v>59</v>
      </c>
      <c r="M80" s="1">
        <v>20</v>
      </c>
      <c r="N80" s="5">
        <f t="shared" si="5"/>
        <v>39.5</v>
      </c>
      <c r="O80" s="5">
        <f t="shared" si="6"/>
        <v>1225.4174844408687</v>
      </c>
    </row>
    <row r="81" spans="11:15" x14ac:dyDescent="0.25">
      <c r="K81" s="2">
        <v>39</v>
      </c>
      <c r="L81" s="1">
        <v>102.1</v>
      </c>
      <c r="M81" s="1">
        <v>31.8</v>
      </c>
      <c r="N81" s="5">
        <f t="shared" si="5"/>
        <v>66.95</v>
      </c>
      <c r="O81" s="5">
        <f t="shared" si="6"/>
        <v>3520.3921512917914</v>
      </c>
    </row>
    <row r="82" spans="11:15" x14ac:dyDescent="0.25">
      <c r="K82" s="2">
        <v>40</v>
      </c>
      <c r="L82" s="1">
        <v>63.1</v>
      </c>
      <c r="M82" s="1">
        <v>35.6</v>
      </c>
      <c r="N82" s="5">
        <f t="shared" si="5"/>
        <v>49.35</v>
      </c>
      <c r="O82" s="5">
        <f t="shared" si="6"/>
        <v>1912.7763585968221</v>
      </c>
    </row>
    <row r="83" spans="11:15" x14ac:dyDescent="0.25">
      <c r="K83" s="2">
        <v>41</v>
      </c>
      <c r="L83" s="1">
        <v>36.799999999999997</v>
      </c>
      <c r="M83" s="1">
        <v>47.1</v>
      </c>
      <c r="N83" s="5">
        <f t="shared" si="5"/>
        <v>41.95</v>
      </c>
      <c r="O83" s="5">
        <f t="shared" si="6"/>
        <v>1382.1456514422382</v>
      </c>
    </row>
    <row r="84" spans="11:15" x14ac:dyDescent="0.25">
      <c r="K84" s="2">
        <v>42</v>
      </c>
      <c r="L84" s="1">
        <v>27.6</v>
      </c>
      <c r="M84" s="1">
        <v>69.3</v>
      </c>
      <c r="N84" s="5">
        <f t="shared" si="5"/>
        <v>48.45</v>
      </c>
      <c r="O84" s="5">
        <f t="shared" si="6"/>
        <v>1843.6456122545787</v>
      </c>
    </row>
    <row r="85" spans="11:15" x14ac:dyDescent="0.25">
      <c r="K85" s="2">
        <v>43</v>
      </c>
      <c r="L85" s="1">
        <v>55.1</v>
      </c>
      <c r="M85" s="1">
        <v>43.5</v>
      </c>
      <c r="N85" s="5">
        <f t="shared" si="5"/>
        <v>49.3</v>
      </c>
      <c r="O85" s="5">
        <f t="shared" si="6"/>
        <v>1908.902382155864</v>
      </c>
    </row>
    <row r="86" spans="11:15" x14ac:dyDescent="0.25">
      <c r="K86" s="2">
        <v>44</v>
      </c>
      <c r="L86" s="1">
        <v>68.599999999999994</v>
      </c>
      <c r="M86" s="1">
        <v>38.799999999999997</v>
      </c>
      <c r="N86" s="5">
        <f t="shared" si="5"/>
        <v>53.699999999999996</v>
      </c>
      <c r="O86" s="5">
        <f t="shared" si="6"/>
        <v>2264.8448298075873</v>
      </c>
    </row>
    <row r="87" spans="11:15" x14ac:dyDescent="0.25">
      <c r="K87" s="2">
        <v>45</v>
      </c>
      <c r="L87" s="1">
        <v>51.7</v>
      </c>
      <c r="M87" s="1">
        <v>30.9</v>
      </c>
      <c r="N87" s="5">
        <f t="shared" si="5"/>
        <v>41.3</v>
      </c>
      <c r="O87" s="5">
        <f t="shared" si="6"/>
        <v>1339.6457933253935</v>
      </c>
    </row>
    <row r="88" spans="11:15" x14ac:dyDescent="0.25">
      <c r="K88" s="2">
        <v>46</v>
      </c>
      <c r="L88" s="1">
        <v>75</v>
      </c>
      <c r="M88" s="1">
        <v>29.9</v>
      </c>
      <c r="N88" s="5">
        <f t="shared" si="5"/>
        <v>52.45</v>
      </c>
      <c r="O88" s="5">
        <f t="shared" si="6"/>
        <v>2160.6323110017893</v>
      </c>
    </row>
    <row r="89" spans="11:15" x14ac:dyDescent="0.25">
      <c r="K89" s="2">
        <v>47</v>
      </c>
      <c r="L89" s="1">
        <v>81.2</v>
      </c>
      <c r="M89" s="1">
        <v>47.9</v>
      </c>
      <c r="N89" s="5">
        <f t="shared" si="5"/>
        <v>64.55</v>
      </c>
      <c r="O89" s="5">
        <f t="shared" si="6"/>
        <v>3272.5204909235558</v>
      </c>
    </row>
    <row r="90" spans="11:15" x14ac:dyDescent="0.25">
      <c r="K90" s="2">
        <v>48</v>
      </c>
      <c r="L90" s="1">
        <v>64.2</v>
      </c>
      <c r="M90" s="1">
        <v>26.7</v>
      </c>
      <c r="N90" s="5">
        <f t="shared" si="5"/>
        <v>45.45</v>
      </c>
      <c r="O90" s="5">
        <f t="shared" si="6"/>
        <v>1622.3989496255176</v>
      </c>
    </row>
    <row r="91" spans="11:15" x14ac:dyDescent="0.25">
      <c r="K91" s="2">
        <v>49</v>
      </c>
      <c r="L91" s="1">
        <v>96.5</v>
      </c>
      <c r="M91" s="1">
        <v>42</v>
      </c>
      <c r="N91" s="5">
        <f t="shared" si="5"/>
        <v>69.25</v>
      </c>
      <c r="O91" s="5">
        <f t="shared" si="6"/>
        <v>3766.4259799576757</v>
      </c>
    </row>
    <row r="92" spans="11:15" x14ac:dyDescent="0.25">
      <c r="K92" s="2">
        <v>50</v>
      </c>
      <c r="L92" s="1">
        <v>60.9</v>
      </c>
      <c r="M92" s="1">
        <v>69</v>
      </c>
      <c r="N92" s="5">
        <f t="shared" si="5"/>
        <v>64.95</v>
      </c>
      <c r="O92" s="5">
        <f t="shared" si="6"/>
        <v>3313.2041157875447</v>
      </c>
    </row>
    <row r="93" spans="11:15" x14ac:dyDescent="0.25">
      <c r="K93" s="2">
        <v>51</v>
      </c>
      <c r="L93" s="1">
        <v>54.1</v>
      </c>
      <c r="M93" s="1">
        <v>42.4</v>
      </c>
      <c r="N93" s="5">
        <f t="shared" si="5"/>
        <v>48.25</v>
      </c>
      <c r="O93" s="5">
        <f t="shared" si="6"/>
        <v>1828.456011774472</v>
      </c>
    </row>
    <row r="94" spans="11:15" x14ac:dyDescent="0.25">
      <c r="K94" s="2"/>
      <c r="L94" s="1"/>
      <c r="M94" s="1"/>
      <c r="N94" s="5"/>
      <c r="O94" s="5"/>
    </row>
    <row r="95" spans="11:15" x14ac:dyDescent="0.25">
      <c r="K95" s="7"/>
      <c r="N95" s="5">
        <f>AVERAGE(N46:N78)</f>
        <v>70.034848484848467</v>
      </c>
      <c r="O95" s="5">
        <f>AVERAGE(O46:O78)</f>
        <v>4169.4073516119333</v>
      </c>
    </row>
    <row r="96" spans="11:15" x14ac:dyDescent="0.25">
      <c r="N96" s="5">
        <f>AVERAGE(N43:N93,N6:N41)</f>
        <v>55.726436781609159</v>
      </c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7CDF1C-60F6-4D29-A82D-4742A8224B73}">
  <dimension ref="K1:O30"/>
  <sheetViews>
    <sheetView workbookViewId="0">
      <selection activeCell="N30" sqref="N30"/>
    </sheetView>
  </sheetViews>
  <sheetFormatPr defaultRowHeight="15" x14ac:dyDescent="0.25"/>
  <sheetData>
    <row r="1" spans="11:15" x14ac:dyDescent="0.25">
      <c r="K1" t="s">
        <v>9</v>
      </c>
    </row>
    <row r="2" spans="11:15" x14ac:dyDescent="0.25">
      <c r="L2" t="s">
        <v>10</v>
      </c>
      <c r="M2" t="s">
        <v>11</v>
      </c>
      <c r="N2" t="s">
        <v>12</v>
      </c>
      <c r="O2" t="s">
        <v>13</v>
      </c>
    </row>
    <row r="3" spans="11:15" x14ac:dyDescent="0.25">
      <c r="K3" t="s">
        <v>14</v>
      </c>
      <c r="L3" s="16"/>
      <c r="M3" s="16"/>
      <c r="N3" s="5"/>
      <c r="O3" s="5">
        <f>PI()*(L3/2)^2</f>
        <v>0</v>
      </c>
    </row>
    <row r="4" spans="11:15" x14ac:dyDescent="0.25">
      <c r="K4" t="s">
        <v>15</v>
      </c>
      <c r="L4" s="16"/>
      <c r="M4" s="16"/>
      <c r="N4" s="5"/>
      <c r="O4" s="5">
        <f>PI()*(L4/2)^2</f>
        <v>0</v>
      </c>
    </row>
    <row r="5" spans="11:15" x14ac:dyDescent="0.25">
      <c r="K5" t="s">
        <v>16</v>
      </c>
      <c r="L5" s="16"/>
      <c r="M5" s="16"/>
      <c r="N5" s="5"/>
      <c r="O5" s="5">
        <f>O3-O4</f>
        <v>0</v>
      </c>
    </row>
    <row r="6" spans="11:15" x14ac:dyDescent="0.25">
      <c r="K6" s="3">
        <v>1</v>
      </c>
      <c r="L6">
        <v>83.3</v>
      </c>
      <c r="M6">
        <v>71</v>
      </c>
      <c r="N6" s="5">
        <f>MEDIAN(L6,M6)</f>
        <v>77.150000000000006</v>
      </c>
      <c r="O6" s="5">
        <f>PI()*(N6/2)^2</f>
        <v>4674.7860798166294</v>
      </c>
    </row>
    <row r="7" spans="11:15" x14ac:dyDescent="0.25">
      <c r="K7" s="3">
        <v>2</v>
      </c>
      <c r="L7">
        <v>104.6</v>
      </c>
      <c r="M7">
        <v>70.7</v>
      </c>
      <c r="N7" s="5">
        <f>MEDIAN(L7,M7)</f>
        <v>87.65</v>
      </c>
      <c r="O7" s="5">
        <f t="shared" ref="O7:O28" si="0">PI()*(N7/2)^2</f>
        <v>6033.8390617595733</v>
      </c>
    </row>
    <row r="8" spans="11:15" x14ac:dyDescent="0.25">
      <c r="K8" s="3">
        <v>3</v>
      </c>
      <c r="L8">
        <v>77.400000000000006</v>
      </c>
      <c r="M8">
        <v>81.3</v>
      </c>
      <c r="N8" s="5">
        <f>MEDIAN(L8,M8)</f>
        <v>79.349999999999994</v>
      </c>
      <c r="O8" s="5">
        <f t="shared" si="0"/>
        <v>4945.1986674743684</v>
      </c>
    </row>
    <row r="9" spans="11:15" x14ac:dyDescent="0.25">
      <c r="K9" s="3">
        <v>4</v>
      </c>
      <c r="L9" s="1">
        <v>30.7</v>
      </c>
      <c r="M9" s="1">
        <v>62.2</v>
      </c>
      <c r="N9" s="5">
        <f t="shared" ref="N9:N28" si="1">MEDIAN(L9,M9)</f>
        <v>46.45</v>
      </c>
      <c r="O9" s="5">
        <f t="shared" si="0"/>
        <v>1694.5770408417432</v>
      </c>
    </row>
    <row r="10" spans="11:15" x14ac:dyDescent="0.25">
      <c r="K10" s="3">
        <v>5</v>
      </c>
      <c r="L10" s="1">
        <v>75.7</v>
      </c>
      <c r="M10" s="1">
        <v>62.8</v>
      </c>
      <c r="N10" s="5">
        <f t="shared" si="1"/>
        <v>69.25</v>
      </c>
      <c r="O10" s="5">
        <f t="shared" si="0"/>
        <v>3766.4259799576757</v>
      </c>
    </row>
    <row r="11" spans="11:15" x14ac:dyDescent="0.25">
      <c r="K11" s="3">
        <v>6</v>
      </c>
      <c r="L11" s="1">
        <v>116.8</v>
      </c>
      <c r="M11" s="1">
        <v>115.6</v>
      </c>
      <c r="N11" s="5">
        <f t="shared" si="1"/>
        <v>116.19999999999999</v>
      </c>
      <c r="O11" s="5">
        <f t="shared" si="0"/>
        <v>10604.79157738424</v>
      </c>
    </row>
    <row r="12" spans="11:15" x14ac:dyDescent="0.25">
      <c r="K12" s="3">
        <v>7</v>
      </c>
      <c r="L12" s="1">
        <v>43.5</v>
      </c>
      <c r="M12" s="1">
        <v>43.2</v>
      </c>
      <c r="N12" s="5">
        <f t="shared" si="1"/>
        <v>43.35</v>
      </c>
      <c r="O12" s="5">
        <f t="shared" si="0"/>
        <v>1475.9379001151613</v>
      </c>
    </row>
    <row r="13" spans="11:15" x14ac:dyDescent="0.25">
      <c r="K13" s="3">
        <v>8</v>
      </c>
      <c r="L13" s="1">
        <v>122.7</v>
      </c>
      <c r="M13" s="1">
        <v>33.5</v>
      </c>
      <c r="N13" s="5">
        <f t="shared" si="1"/>
        <v>78.099999999999994</v>
      </c>
      <c r="O13" s="5">
        <f t="shared" si="0"/>
        <v>4790.6224914407085</v>
      </c>
    </row>
    <row r="14" spans="11:15" x14ac:dyDescent="0.25">
      <c r="K14" s="3">
        <v>9</v>
      </c>
      <c r="L14" s="1">
        <v>148.30000000000001</v>
      </c>
      <c r="M14" s="1">
        <v>82.2</v>
      </c>
      <c r="N14" s="5">
        <f t="shared" si="1"/>
        <v>115.25</v>
      </c>
      <c r="O14" s="5">
        <f t="shared" si="0"/>
        <v>10432.10019271182</v>
      </c>
    </row>
    <row r="15" spans="11:15" x14ac:dyDescent="0.25">
      <c r="K15" s="3">
        <v>10</v>
      </c>
      <c r="L15" s="1">
        <v>32.299999999999997</v>
      </c>
      <c r="M15" s="1">
        <v>100.6</v>
      </c>
      <c r="N15" s="5">
        <f t="shared" si="1"/>
        <v>66.449999999999989</v>
      </c>
      <c r="O15" s="5">
        <f t="shared" si="0"/>
        <v>3468.0060937931798</v>
      </c>
    </row>
    <row r="16" spans="11:15" x14ac:dyDescent="0.25">
      <c r="K16" s="3">
        <v>11</v>
      </c>
      <c r="L16" s="1">
        <v>78.599999999999994</v>
      </c>
      <c r="M16" s="1">
        <v>24.6</v>
      </c>
      <c r="N16" s="5">
        <f t="shared" si="1"/>
        <v>51.599999999999994</v>
      </c>
      <c r="O16" s="5">
        <f t="shared" si="0"/>
        <v>2091.1697339355096</v>
      </c>
    </row>
    <row r="17" spans="11:15" x14ac:dyDescent="0.25">
      <c r="K17" s="3">
        <v>12</v>
      </c>
      <c r="L17" s="1">
        <v>33.700000000000003</v>
      </c>
      <c r="M17" s="1">
        <v>132.80000000000001</v>
      </c>
      <c r="N17" s="5">
        <f t="shared" si="1"/>
        <v>83.25</v>
      </c>
      <c r="O17" s="5">
        <f t="shared" si="0"/>
        <v>5443.2510588112273</v>
      </c>
    </row>
    <row r="18" spans="11:15" x14ac:dyDescent="0.25">
      <c r="K18" s="3">
        <v>13</v>
      </c>
      <c r="L18" s="1">
        <v>88.9</v>
      </c>
      <c r="M18" s="1">
        <v>37.700000000000003</v>
      </c>
      <c r="N18" s="5">
        <f t="shared" si="1"/>
        <v>63.300000000000004</v>
      </c>
      <c r="O18" s="5">
        <f t="shared" si="0"/>
        <v>3147.0040469356018</v>
      </c>
    </row>
    <row r="19" spans="11:15" x14ac:dyDescent="0.25">
      <c r="K19" s="3">
        <v>14</v>
      </c>
      <c r="L19" s="1">
        <v>82.7</v>
      </c>
      <c r="M19" s="1">
        <v>27.9</v>
      </c>
      <c r="N19" s="5">
        <f t="shared" si="1"/>
        <v>55.3</v>
      </c>
      <c r="O19" s="5">
        <f t="shared" si="0"/>
        <v>2401.8182695041023</v>
      </c>
    </row>
    <row r="20" spans="11:15" x14ac:dyDescent="0.25">
      <c r="K20" s="3">
        <v>15</v>
      </c>
      <c r="L20" s="1">
        <v>108.8</v>
      </c>
      <c r="M20" s="1">
        <v>42.9</v>
      </c>
      <c r="N20" s="5">
        <f t="shared" si="1"/>
        <v>75.849999999999994</v>
      </c>
      <c r="O20" s="5">
        <f t="shared" si="0"/>
        <v>4518.5703851168746</v>
      </c>
    </row>
    <row r="21" spans="11:15" x14ac:dyDescent="0.25">
      <c r="K21" s="3">
        <v>16</v>
      </c>
      <c r="L21" s="1"/>
      <c r="M21" s="1"/>
      <c r="N21" s="5" t="e">
        <f t="shared" si="1"/>
        <v>#NUM!</v>
      </c>
      <c r="O21" s="5" t="e">
        <f t="shared" si="0"/>
        <v>#NUM!</v>
      </c>
    </row>
    <row r="22" spans="11:15" x14ac:dyDescent="0.25">
      <c r="K22" s="3">
        <v>17</v>
      </c>
      <c r="L22" s="1"/>
      <c r="M22" s="1"/>
      <c r="N22" s="5" t="e">
        <f t="shared" si="1"/>
        <v>#NUM!</v>
      </c>
      <c r="O22" s="5" t="e">
        <f t="shared" si="0"/>
        <v>#NUM!</v>
      </c>
    </row>
    <row r="23" spans="11:15" x14ac:dyDescent="0.25">
      <c r="K23" s="3">
        <v>18</v>
      </c>
      <c r="L23" s="1"/>
      <c r="M23" s="1"/>
      <c r="N23" s="5" t="e">
        <f t="shared" si="1"/>
        <v>#NUM!</v>
      </c>
      <c r="O23" s="5" t="e">
        <f t="shared" si="0"/>
        <v>#NUM!</v>
      </c>
    </row>
    <row r="24" spans="11:15" x14ac:dyDescent="0.25">
      <c r="K24" s="3">
        <v>19</v>
      </c>
      <c r="L24" s="1"/>
      <c r="M24" s="1"/>
      <c r="N24" s="5" t="e">
        <f t="shared" si="1"/>
        <v>#NUM!</v>
      </c>
      <c r="O24" s="5" t="e">
        <f t="shared" si="0"/>
        <v>#NUM!</v>
      </c>
    </row>
    <row r="25" spans="11:15" x14ac:dyDescent="0.25">
      <c r="K25" s="3">
        <v>20</v>
      </c>
      <c r="L25" s="1"/>
      <c r="M25" s="1"/>
      <c r="N25" s="5" t="e">
        <f t="shared" si="1"/>
        <v>#NUM!</v>
      </c>
      <c r="O25" s="5" t="e">
        <f t="shared" si="0"/>
        <v>#NUM!</v>
      </c>
    </row>
    <row r="26" spans="11:15" x14ac:dyDescent="0.25">
      <c r="K26" s="3">
        <v>21</v>
      </c>
      <c r="L26" s="1"/>
      <c r="M26" s="1"/>
      <c r="N26" s="5" t="e">
        <f t="shared" si="1"/>
        <v>#NUM!</v>
      </c>
      <c r="O26" s="5" t="e">
        <f t="shared" si="0"/>
        <v>#NUM!</v>
      </c>
    </row>
    <row r="27" spans="11:15" x14ac:dyDescent="0.25">
      <c r="K27" s="3">
        <v>22</v>
      </c>
      <c r="L27" s="1"/>
      <c r="M27" s="1"/>
      <c r="N27" s="5" t="e">
        <f t="shared" si="1"/>
        <v>#NUM!</v>
      </c>
      <c r="O27" s="5" t="e">
        <f t="shared" si="0"/>
        <v>#NUM!</v>
      </c>
    </row>
    <row r="28" spans="11:15" x14ac:dyDescent="0.25">
      <c r="K28" s="3">
        <v>23</v>
      </c>
      <c r="L28" s="1"/>
      <c r="M28" s="1"/>
      <c r="N28" s="5" t="e">
        <f t="shared" si="1"/>
        <v>#NUM!</v>
      </c>
      <c r="O28" s="5" t="e">
        <f t="shared" si="0"/>
        <v>#NUM!</v>
      </c>
    </row>
    <row r="29" spans="11:15" x14ac:dyDescent="0.25">
      <c r="K29" s="6"/>
      <c r="L29" s="1"/>
      <c r="M29" s="1"/>
      <c r="N29" s="5">
        <f>AVERAGE(N6:N20)</f>
        <v>73.900000000000006</v>
      </c>
      <c r="O29" s="5">
        <f>AVERAGE(O6:O20)</f>
        <v>4632.5399053065612</v>
      </c>
    </row>
    <row r="30" spans="11:15" x14ac:dyDescent="0.25">
      <c r="K30" s="2"/>
      <c r="L30" s="1"/>
      <c r="M30" s="1"/>
      <c r="N30" s="5"/>
      <c r="O30" s="5"/>
    </row>
  </sheetData>
  <mergeCells count="3">
    <mergeCell ref="L3:M3"/>
    <mergeCell ref="L4:M4"/>
    <mergeCell ref="L5:M5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2FCC42143466C4EBE1C657E3A547193" ma:contentTypeVersion="13" ma:contentTypeDescription="Create a new document." ma:contentTypeScope="" ma:versionID="29aff57c903e5482a3c7cda83396338b">
  <xsd:schema xmlns:xsd="http://www.w3.org/2001/XMLSchema" xmlns:xs="http://www.w3.org/2001/XMLSchema" xmlns:p="http://schemas.microsoft.com/office/2006/metadata/properties" xmlns:ns3="82094282-d56a-4122-b0bc-a5ea418f3173" xmlns:ns4="7c9fe1df-3ac3-4741-a026-d50019166588" targetNamespace="http://schemas.microsoft.com/office/2006/metadata/properties" ma:root="true" ma:fieldsID="ab07147734aa06a4351cf2907d36dc60" ns3:_="" ns4:_="">
    <xsd:import namespace="82094282-d56a-4122-b0bc-a5ea418f3173"/>
    <xsd:import namespace="7c9fe1df-3ac3-4741-a026-d50019166588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LengthInSeconds" minOccurs="0"/>
                <xsd:element ref="ns3:_activity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2094282-d56a-4122-b0bc-a5ea418f317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_activity" ma:index="16" nillable="true" ma:displayName="_activity" ma:hidden="true" ma:internalName="_activity">
      <xsd:simpleType>
        <xsd:restriction base="dms:Note"/>
      </xsd:simpleType>
    </xsd:element>
    <xsd:element name="MediaServiceObjectDetectorVersions" ma:index="2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c9fe1df-3ac3-4741-a026-d50019166588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9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82094282-d56a-4122-b0bc-a5ea418f3173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B2859D6-6115-4022-B68D-2988ADA55EE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2094282-d56a-4122-b0bc-a5ea418f3173"/>
    <ds:schemaRef ds:uri="7c9fe1df-3ac3-4741-a026-d5001916658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763887E2-3E40-4533-A418-B81A911DB0C3}">
  <ds:schemaRefs>
    <ds:schemaRef ds:uri="http://schemas.microsoft.com/office/2006/metadata/properties"/>
    <ds:schemaRef ds:uri="http://schemas.microsoft.com/office/infopath/2007/PartnerControls"/>
    <ds:schemaRef ds:uri="82094282-d56a-4122-b0bc-a5ea418f3173"/>
  </ds:schemaRefs>
</ds:datastoreItem>
</file>

<file path=customXml/itemProps3.xml><?xml version="1.0" encoding="utf-8"?>
<ds:datastoreItem xmlns:ds="http://schemas.openxmlformats.org/officeDocument/2006/customXml" ds:itemID="{39C4DE4E-6ED3-46BC-9D65-427666920F84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39</vt:i4>
      </vt:variant>
    </vt:vector>
  </HeadingPairs>
  <TitlesOfParts>
    <vt:vector size="39" baseType="lpstr">
      <vt:lpstr>Total Averages</vt:lpstr>
      <vt:lpstr>ANTELO 2023 AUG0007</vt:lpstr>
      <vt:lpstr>ANTELO 2023 AUG0005</vt:lpstr>
      <vt:lpstr>ANTELO 2023 AUG0009</vt:lpstr>
      <vt:lpstr>ANTELO 2023 AUG0010</vt:lpstr>
      <vt:lpstr>ANTELO 2023 AUG0012</vt:lpstr>
      <vt:lpstr>ANTELO Winter 0007</vt:lpstr>
      <vt:lpstr>ANTELO Winter 0011</vt:lpstr>
      <vt:lpstr>ANTELO Winter 0017</vt:lpstr>
      <vt:lpstr>ANTELO Winter 0006</vt:lpstr>
      <vt:lpstr>ANTELO Winter 0026</vt:lpstr>
      <vt:lpstr>ANTELO Winter 0016</vt:lpstr>
      <vt:lpstr>ANTELO Winter 020</vt:lpstr>
      <vt:lpstr>DEER #10003</vt:lpstr>
      <vt:lpstr>DEER #10006</vt:lpstr>
      <vt:lpstr>Mule Deer Summer 002</vt:lpstr>
      <vt:lpstr>Mule Deer Summer 007</vt:lpstr>
      <vt:lpstr>Mule Deer Summer 004</vt:lpstr>
      <vt:lpstr>Mule Deer Summer 0011</vt:lpstr>
      <vt:lpstr>Mule Deer Summer 045</vt:lpstr>
      <vt:lpstr>Mule Deer 005</vt:lpstr>
      <vt:lpstr>MULEDEER WINTER0002</vt:lpstr>
      <vt:lpstr>MULEDEER WINTER0003</vt:lpstr>
      <vt:lpstr>MULEDEER WINTER0011</vt:lpstr>
      <vt:lpstr>Mule Deer Winter 0006</vt:lpstr>
      <vt:lpstr>Mule Deer Winter 005</vt:lpstr>
      <vt:lpstr>Mule Deer Winter 007</vt:lpstr>
      <vt:lpstr>Mule Deer Winter 004</vt:lpstr>
      <vt:lpstr>Mule Deer Winter 002</vt:lpstr>
      <vt:lpstr>ELK2AUG0008</vt:lpstr>
      <vt:lpstr>ELK AUG0001</vt:lpstr>
      <vt:lpstr>ELKAUG 0010</vt:lpstr>
      <vt:lpstr>Elk Summer 012</vt:lpstr>
      <vt:lpstr>ELK Winter 0003</vt:lpstr>
      <vt:lpstr>Elk Winter 009</vt:lpstr>
      <vt:lpstr>Elk Winter 005</vt:lpstr>
      <vt:lpstr>Elk Winter 0010</vt:lpstr>
      <vt:lpstr>Elk Winter 017</vt:lpstr>
      <vt:lpstr>Elk Winter 014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Cristina De la Vieja Medina</dc:creator>
  <cp:keywords/>
  <dc:description/>
  <cp:lastModifiedBy>Samuel Tobler</cp:lastModifiedBy>
  <cp:revision/>
  <dcterms:created xsi:type="dcterms:W3CDTF">2023-09-11T16:01:04Z</dcterms:created>
  <dcterms:modified xsi:type="dcterms:W3CDTF">2025-04-11T16:55:32Z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0x01010082FCC42143466C4EBE1C657E3A547193</vt:lpwstr>
  </property>
</Properties>
</file>